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15.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24226" filterPrivacy="true"/>
  <sheets>
    <sheet name="INFO" sheetId="1" r:id="rId1"/>
    <sheet name="GUIDE" sheetId="2" r:id="rId2"/>
    <sheet name="CONFIG" sheetId="3" r:id="rId3"/>
    <sheet name="Charges variables" sheetId="4" r:id="rId4"/>
    <sheet name="Personnel" sheetId="5" r:id="rId5"/>
    <sheet name="Personnel - Calculs auto" sheetId="6" r:id="rId6"/>
    <sheet name="Charges externes" sheetId="7" r:id="rId7"/>
    <sheet name="Commandes" sheetId="8" r:id="rId8"/>
    <sheet name="Commandes - Calculs auto" sheetId="9" r:id="rId9"/>
    <sheet name="Trésorerie" sheetId="10" r:id="rId10"/>
    <sheet name="Investissements" sheetId="11" r:id="rId11"/>
    <sheet name="Pilotage" sheetId="12" r:id="rId12"/>
    <sheet name="Synthèse" sheetId="13" r:id="rId13"/>
    <sheet name="Comptes de résultats" sheetId="14" r:id="rId14"/>
    <sheet name="Plan de financement" sheetId="15" r:id="rId15"/>
    <sheet name="Bilans" sheetId="16" r:id="rId16"/>
    <sheet name="TVA" sheetId="17" r:id="rId17"/>
    <sheet name="BFR" sheetId="18" r:id="rId18"/>
    <sheet name="Impôts et taxes" sheetId="19" r:id="rId19"/>
  </sheets>
  <definedNames>
    <definedName name="_xlnm.Print_Titles" localSheetId="6">'Charges externes'!$B:$C</definedName>
    <definedName name="_xlnm.Print_Titles" localSheetId="7">Commandes!$B:$C</definedName>
    <definedName name="_xlnm.Print_Titles" localSheetId="10">Investissements!$B:$C</definedName>
    <definedName name="_xlnm.Print_Titles" localSheetId="4">Personnel!$B:$E</definedName>
    <definedName name="_xlnm.Print_Titles" localSheetId="11">Pilotage!$1:$8</definedName>
    <definedName name="_xlnm.Print_Titles" localSheetId="9">Trésorerie!$B:$C,Trésorerie!$2:$11</definedName>
    <definedName name="_xlnm.Print_Area" localSheetId="15">Bilans!$B$2:$M$38</definedName>
    <definedName name="_xlnm.Print_Area" localSheetId="6">'Charges externes'!$B$2:$DR$30</definedName>
    <definedName name="_xlnm.Print_Area" localSheetId="7">Commandes!$B$2:$DH$21</definedName>
    <definedName name="_xlnm.Print_Area" localSheetId="13">'Comptes de résultats'!$B$2:$M$38</definedName>
    <definedName name="_xlnm.Print_Area" localSheetId="2">CONFIG!$B$2:$L$107</definedName>
    <definedName name="_xlnm.Print_Area" localSheetId="18">'Impôts et taxes'!$B$2:$L$16</definedName>
    <definedName name="_xlnm.Print_Area" localSheetId="10">Investissements!$B$2:$BL$31</definedName>
    <definedName name="_xlnm.Print_Area" localSheetId="4">Personnel!$B$2:$BA$31</definedName>
    <definedName name="_xlnm.Print_Area" localSheetId="11">Pilotage!$B$2:$R$61</definedName>
    <definedName name="_xlnm.Print_Area" localSheetId="14">'Plan de financement'!$B$2:$M$38</definedName>
    <definedName name="_xlnm.Print_Area" localSheetId="12">Synthèse!$B$2:$Z$27</definedName>
    <definedName name="_xlnm.Print_Area" localSheetId="9">Trésorerie!$B$2:$DH$69</definedName>
  </definedNames>
</workbook>
</file>

<file path=xl/comments15.xml><?xml version="1.0" encoding="utf-8"?>
<comments xmlns="http://schemas.openxmlformats.org/spreadsheetml/2006/main">
  <authors>
    <author>Auteur</author>
  </authors>
  <commentList>
    <comment ref="C17" authorId="0">
      <text>
        <t xml:space="preserve">Auteur:
Attention à la formule</t>
      </text>
    </comment>
    <comment ref="C30" authorId="0">
      <text>
        <t xml:space="preserve">Auteur:
Attention à la formule</t>
      </text>
    </comment>
    <comment ref="C31" authorId="0">
      <text>
        <t xml:space="preserve">Auteur:
Attention à la formule</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20">
    <numFmt numFmtId="6" formatCode="#,##0\ &quot;€&quot;;[Red]\-#,##0\ &quot;€&quot;"/>
    <numFmt numFmtId="8" formatCode="#,##0.00\ &quot;€&quot;;[Red]\-#,##0.00\ &quot;€&quot;"/>
    <numFmt numFmtId="43" formatCode="_-* #,##0.00\ _€_-;\-* #,##0.00\ _€_-;_-* &quot;-&quot;??\ _€_-;_-@_-"/>
    <numFmt numFmtId="44" formatCode="_-* #,##0.00\ &quot;€&quot;_-;\-* #,##0.00\ &quot;€&quot;_-;_-* &quot;-&quot;??\ &quot;€&quot;_-;_-@_-"/>
    <numFmt numFmtId="56" formatCode="&quot;上午/下午 &quot;hh&quot;時&quot;mm&quot;分&quot;ss&quot;秒 &quot;"/>
    <numFmt numFmtId="164" formatCode="#,##0\ &quot;€&quot;"/>
    <numFmt numFmtId="165" formatCode="_-* #,##0\ &quot;€&quot;_-;\-* #,##0\ &quot;€&quot;_-;_-* &quot;-&quot;??\ &quot;€&quot;_-;_-@_-"/>
    <numFmt numFmtId="166" formatCode="#,##0\ &quot;€&quot;;\-#,##0\ &quot;€&quot;;;@"/>
    <numFmt numFmtId="167" formatCode=";;;@"/>
    <numFmt numFmtId="168" formatCode="[$-40C]mmm\ yyyy;@"/>
    <numFmt numFmtId="169" formatCode="0.0%"/>
    <numFmt numFmtId="170" formatCode="dd/mm/yy;@"/>
    <numFmt numFmtId="171" formatCode="#,##0.00\ &quot;€&quot;"/>
    <numFmt numFmtId="172" formatCode="#,##0.0\ &quot;€&quot;;\-#,##0.00\ &quot;€&quot;;;@"/>
    <numFmt numFmtId="173" formatCode="#,##0;;;@"/>
    <numFmt numFmtId="174" formatCode="_-* #,##0.00\ [$€-40C]_-;\-* #,##0.00\ [$€-40C]_-;_-* &quot;-&quot;??\ [$€-40C]_-;_-@_-"/>
    <numFmt numFmtId="175" formatCode="_-* #,##0\ [$€-40C]_-;\-* #,##0\ [$€-40C]_-;_-* &quot;-&quot;??\ [$€-40C]_-;_-@_-"/>
    <numFmt numFmtId="176" formatCode="#,##0\ &quot;€&quot;;\-#,##0\ &quot;€&quot;;"/>
    <numFmt numFmtId="177" formatCode="dd/mm/yy"/>
    <numFmt numFmtId="178" formatCode="_-* #,##0\ &quot;€&quot;_-;\-* #,##0\ &quot;€&quot;_-;_-* &quot;-&quot;??\ &quot;€&quot;_-;_-@"/>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9">
    <xf numFmtId="0" fontId="0" fillId="0" borderId="0" xfId="0" applyNumberFormat="1"/>
    <xf numFmtId="170" fontId="0" fillId="0" borderId="0" xfId="0" applyNumberFormat="1"/>
    <xf numFmtId="177" fontId="0" fillId="0" borderId="0" xfId="0" applyNumberFormat="1"/>
    <xf numFmtId="20" fontId="0" fillId="0" borderId="0" xfId="0" applyNumberFormat="1"/>
    <xf numFmtId="14" fontId="0" fillId="0" borderId="0" xfId="0" applyNumberFormat="1"/>
    <xf numFmtId="9" fontId="0" fillId="0" borderId="0" xfId="0" applyNumberFormat="1"/>
    <xf numFmtId="167" fontId="0" fillId="0" borderId="0" xfId="0" applyNumberFormat="1"/>
    <xf numFmtId="169" fontId="0" fillId="0" borderId="0" xfId="0" applyNumberFormat="1"/>
    <xf numFmtId="10" fontId="0" fillId="0" borderId="0" xfId="0" applyNumberFormat="1"/>
    <xf numFmtId="168" fontId="0" fillId="0" borderId="0" xfId="0" applyNumberFormat="1"/>
    <xf numFmtId="166" fontId="0" fillId="0" borderId="0" xfId="0" applyNumberFormat="1"/>
    <xf numFmtId="43" fontId="0" fillId="0" borderId="0" xfId="0" applyNumberFormat="1"/>
    <xf numFmtId="164" fontId="0" fillId="0" borderId="0" xfId="0" applyNumberFormat="1"/>
    <xf numFmtId="165" fontId="0" fillId="0" borderId="0" xfId="0" applyNumberFormat="1"/>
    <xf numFmtId="176" fontId="0" fillId="0" borderId="0" xfId="0" applyNumberFormat="1"/>
    <xf numFmtId="6" fontId="0" fillId="0" borderId="0" xfId="0" applyNumberFormat="1"/>
    <xf numFmtId="173" fontId="0" fillId="0" borderId="0" xfId="0" applyNumberFormat="1"/>
    <xf numFmtId="178" fontId="0" fillId="0" borderId="0" xfId="0" applyNumberFormat="1"/>
    <xf numFmtId="1"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20" Type="http://schemas.openxmlformats.org/officeDocument/2006/relationships/theme" Target="theme/theme1.xml"/><Relationship Id="rId21" Type="http://schemas.openxmlformats.org/officeDocument/2006/relationships/styles" Target="styles.xml"/><Relationship Id="rId22"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fisy.fr/telecharger/" TargetMode="External"/><Relationship Id="rId2" Type="http://schemas.openxmlformats.org/officeDocument/2006/relationships/hyperlink" Target="https://www.linkedin.com/pub/remi-berthier/b/36/391" TargetMode="External"/><Relationship Id="rId3" Type="http://schemas.openxmlformats.org/officeDocument/2006/relationships/hyperlink" Target="https://twitter.com/RemiBERTHIER" TargetMode="External"/><Relationship Id="rId4" Type="http://schemas.openxmlformats.org/officeDocument/2006/relationships/hyperlink" Target="http://www.finacoop.fr/boite-a-outils/" TargetMode="External"/><Relationship Id="rId5" Type="http://schemas.openxmlformats.org/officeDocument/2006/relationships/hyperlink" Target="https://www.linkedin.com/in/mathieucastaings/" TargetMode="External"/><Relationship Id="rId6" Type="http://schemas.openxmlformats.org/officeDocument/2006/relationships/hyperlink" Target="https://twitter.com/MatCastaings" TargetMode="External"/><Relationship Id="rId7" Type="http://schemas.openxmlformats.org/officeDocument/2006/relationships/hyperlink" Target="https://www.linkedin.com/pub/remi-berthier/b/36/391" TargetMode="External"/><Relationship Id="rId8" Type="http://schemas.openxmlformats.org/officeDocument/2006/relationships/hyperlink" Target="https://twitter.com/RemiBERTHIER" TargetMode="External"/><Relationship Id="rId9" Type="http://schemas.openxmlformats.org/officeDocument/2006/relationships/hyperlink" Target="https://www.linkedin.com/pub/remi-berthier/b/36/391" TargetMode="External"/><Relationship Id="rId10" Type="http://schemas.openxmlformats.org/officeDocument/2006/relationships/hyperlink" Target="https://twitter.com/RemiBERTHIER" TargetMode="External"/><Relationship Id="rId11" Type="http://schemas.openxmlformats.org/officeDocument/2006/relationships/hyperlink" Target="https://www.linkedin.com/in/mathieucastaings/" TargetMode="External"/><Relationship Id="rId12" Type="http://schemas.openxmlformats.org/officeDocument/2006/relationships/hyperlink" Target="https://twitter.com/MatCastaings"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service-public.fr/professionnels-entreprises/vosdroits/F23575" TargetMode="External"/></Relationships>
</file>

<file path=xl/worksheets/_rels/sheet15.xml.rels><?xml version="1.0" encoding="UTF-8" standalone="yes"?>
<Relationships xmlns="http://schemas.openxmlformats.org/package/2006/relationships"><Relationship Id="rId1" Type="http://schemas.openxmlformats.org/officeDocument/2006/relationships/vmlDrawing" Target="../drawings/vmlDrawing15.vml"/><Relationship Id="rId2" Type="http://schemas.openxmlformats.org/officeDocument/2006/relationships/comments" Target="../comments15.xml"/></Relationships>
</file>

<file path=xl/worksheets/sheet1.xml><?xml version="1.0" encoding="utf-8"?>
<worksheet xmlns="http://schemas.openxmlformats.org/spreadsheetml/2006/main" xmlns:r="http://schemas.openxmlformats.org/officeDocument/2006/relationships">
  <dimension ref="A1:K79"/>
  <sheetViews>
    <sheetView workbookViewId="0" rightToLeft="0"/>
  </sheetViews>
  <cols>
    <col min="1" max="1" customWidth="1" width="3.44140625"/>
    <col min="2" max="2" customWidth="1" width="3.5546875"/>
    <col min="3" max="3" customWidth="1" width="17.33203125"/>
    <col min="4" max="4" customWidth="1" width="7.88671875"/>
    <col min="5" max="5" customWidth="1" width="24.33203125"/>
    <col min="6" max="6" customWidth="1" width="19.6640625"/>
    <col min="7" max="7" customWidth="1" width="12.5546875"/>
    <col min="8" max="8" customWidth="1" width="14.6640625"/>
    <col min="9" max="9" customWidth="1" width="40.44140625"/>
    <col min="10" max="10" customWidth="1" width="82.6640625"/>
    <col min="11" max="11" customWidth="1" width="3.5546875"/>
  </cols>
  <sheetData>
    <row r="1" ht="51" customHeight="1"/>
    <row r="2" ht="10.2" customHeight="1"/>
    <row r="3" ht="18" customHeight="1">
      <c r="C3" t="str">
        <v>FISY ESSENTIEL - L'outil financier simple et gratuit des startups</v>
      </c>
    </row>
    <row r="4" ht="10.2" customHeight="1"/>
    <row r="5" ht="15" customHeight="1">
      <c r="C5" t="str">
        <v xml:space="preserve">FISY est un outil conçu pour être simple et complet, dans le but d'aider l'entrepreneur dans la modélisation financière de son projet de création d'entreprise. Une connaissance minimale de la finance est néanmoins préférable pour tirer pleinement partie de l'outil. Conseil : Lire l'onglet "GUIDE" avant de démarrer l'utilisation de FISY. </v>
      </c>
    </row>
    <row r="6"/>
    <row r="7" ht="10.949999999999998" customHeight="1"/>
    <row r="8" ht="28.8" customHeight="1">
      <c r="C8" t="str">
        <v>Date de dernière mise à jour</v>
      </c>
      <c r="D8" t="str">
        <v>Version</v>
      </c>
      <c r="E8" t="str">
        <v>Lien d'accès</v>
      </c>
      <c r="F8" t="str">
        <v xml:space="preserve">Auteur </v>
      </c>
      <c r="G8" t="str">
        <v>Linkedin</v>
      </c>
      <c r="H8" t="str">
        <v>Twitter</v>
      </c>
      <c r="I8" t="str">
        <v>Remarques</v>
      </c>
    </row>
    <row r="9" ht="15" customHeight="1">
      <c r="C9" s="1">
        <v>41799</v>
      </c>
      <c r="D9" s="1" t="str">
        <v>1.3</v>
      </c>
      <c r="E9" s="1" t="str">
        <v>www.fisy.fr/telecharger</v>
      </c>
      <c r="F9" t="str">
        <v>Rémi BERTHIER</v>
      </c>
      <c r="G9" t="str">
        <v>LinkedIn</v>
      </c>
      <c r="H9" t="str">
        <v>RemiBERTHIER</v>
      </c>
      <c r="I9" t="str">
        <v>Améliorations diverses pour recommandation de FISY par le Réseau Entreprendre</v>
      </c>
    </row>
    <row r="10" ht="91.2" customHeight="1">
      <c r="C10" s="2">
        <v>44078</v>
      </c>
      <c r="D10" s="1" t="str">
        <v>1.3.1</v>
      </c>
      <c r="E10" s="1" t="str">
        <v>www.finacoop.fr/boite-a-outils</v>
      </c>
      <c r="F10" t="str">
        <v>Mathieu CASTAINGS</v>
      </c>
      <c r="G10" t="str">
        <v>LinkedIn</v>
      </c>
      <c r="H10" t="str">
        <v>MatCastaings</v>
      </c>
      <c r="I10" t="str">
        <v>Automatisation "Année", affichage en-têtes, protection ôtée, ajout "Spécificités contrat" dans 'Personnel', modif "Subventions d'investissement" dans 'Plan de financement', remplacement "IT" par "Hébergement", corrections formules BFR, ajout dans 'Guide' de précautions d'usage et cas particulier + de 12 mois, mise en page pour édition pdf ou impression, ajout contrôles de cohérence dans "Charges Externes", "Plan de financement" et "Bilan". Ajouts produits financiers. Modif taux d'IS. Compatibilité avec Google Drive (correction formule dans "Charges variables" lignes 9 à 20 pour enlever "Commandes!" en trop), Insertion remb. fonds propres, Apport mécénat et (crowdfunding) dons, correction bug IS, Automatisation QP sub. inv.</v>
      </c>
    </row>
    <row r="11" ht="9.6" customHeight="1"/>
    <row r="12">
      <c r="C12" t="str">
        <v>Versions majeures</v>
      </c>
      <c r="D12" t="str">
        <v>Version</v>
      </c>
      <c r="F12" t="str">
        <v xml:space="preserve">Auteur </v>
      </c>
      <c r="G12" t="str">
        <v>Contact</v>
      </c>
      <c r="H12" t="str">
        <v>Twitter</v>
      </c>
      <c r="I12" t="str">
        <v>Remarques</v>
      </c>
    </row>
    <row r="13" ht="15" customHeight="1">
      <c r="C13" s="1">
        <v>41327</v>
      </c>
      <c r="D13" s="1" t="str">
        <v>1.0</v>
      </c>
      <c r="F13" t="str">
        <v>Rémi BERTHIER</v>
      </c>
      <c r="G13" t="str">
        <v>LinkedIn</v>
      </c>
      <c r="H13" t="str">
        <v>RemiBERTHIER</v>
      </c>
      <c r="I13" t="str">
        <v>Création de FISY ESSENTIEL version 1.0</v>
      </c>
    </row>
    <row r="14" ht="15" customHeight="1">
      <c r="C14" s="1">
        <v>41799</v>
      </c>
      <c r="D14" s="1" t="str">
        <v>1.3</v>
      </c>
      <c r="F14" t="str">
        <v>Rémi BERTHIER</v>
      </c>
      <c r="G14" t="str">
        <v>LinkedIn</v>
      </c>
      <c r="H14" t="str">
        <v>RemiBERTHIER</v>
      </c>
      <c r="I14" t="str">
        <v>Améliorations diverses pour recommandation de FISY par le Réseau Entreprendre</v>
      </c>
    </row>
    <row r="15" ht="10.2" customHeight="1"/>
    <row r="16" ht="28.8" customHeight="1">
      <c r="C16" t="str">
        <v>Développements à réaliser</v>
      </c>
      <c r="D16" t="str">
        <v>Version</v>
      </c>
      <c r="F16" t="str">
        <v xml:space="preserve">Auteur </v>
      </c>
      <c r="G16" t="str">
        <v>Contact</v>
      </c>
      <c r="H16" t="str">
        <v>Twitter</v>
      </c>
      <c r="I16" t="str">
        <v>Remarques</v>
      </c>
    </row>
    <row r="17" ht="98.40000000000002" customHeight="1">
      <c r="C17" s="2">
        <v>44078</v>
      </c>
      <c r="D17" s="3" t="str">
        <v>1.3.2</v>
      </c>
      <c r="F17" t="str">
        <v>Mathieu CASTAINGS</v>
      </c>
      <c r="G17" t="str">
        <v>LinkedIn</v>
      </c>
      <c r="H17" t="str">
        <v>MatCastaings</v>
      </c>
      <c r="I17" t="str">
        <v>CICE, Taux de cotisations sociales différents, taux de TVA sur investissement différents, amélioration formules subventions d'exploitation et d'investissement, intégration bénévolat, compatibilité avec Libre Office et Open Office, en faire un logiciel en ligne, ajouter onglet "Contrôles de cohérence", "Hypothèses de travail", "Modification réalisées et à réaliser", corrections calcul charges financières erroné, ajout de graphiques, proratisation dot amts et Qp sub inv., combinaison de FISY avec graphiques, ajout production immobilisée, en faire un outil de gestion de suivi budget/réalisé, le traduire dans d'autres langues, mettre des cases Commentaires, revoir calcul BFR, revoir N-1 (présence de PCA, CCA), mettre Total dépenses et Total recettes, distinguer TVA sur ABS et TVA sur inv.</v>
      </c>
    </row>
    <row r="18" ht="9" customHeight="1"/>
    <row r="19" ht="11.4" customHeight="1"/>
    <row r="20"/>
    <row r="21">
      <c r="C21" t="str">
        <v>Recommandé par :</v>
      </c>
    </row>
    <row r="22"/>
    <row r="23" ht="15" customHeight="1"/>
    <row r="25"/>
    <row r="41" ht="15" customHeight="1"/>
    <row r="47" ht="15" customHeight="1"/>
    <row r="53"/>
    <row r="69" ht="15" customHeight="1"/>
    <row r="79" ht="15" customHeight="1"/>
  </sheetData>
  <mergeCells count="11">
    <mergeCell ref="I13:J13"/>
    <mergeCell ref="I14:J14"/>
    <mergeCell ref="I16:J16"/>
    <mergeCell ref="I17:J17"/>
    <mergeCell ref="C21:C22"/>
    <mergeCell ref="I12:J12"/>
    <mergeCell ref="C3:J3"/>
    <mergeCell ref="C5:J6"/>
    <mergeCell ref="I8:J8"/>
    <mergeCell ref="I9:J9"/>
    <mergeCell ref="I10:J10"/>
  </mergeCells>
  <hyperlinks>
    <hyperlink ref="E9" r:id="rId1"/>
    <hyperlink ref="G9" r:id="rId2"/>
    <hyperlink ref="H9" r:id="rId3"/>
    <hyperlink ref="E10" r:id="rId4"/>
    <hyperlink ref="G10" r:id="rId5"/>
    <hyperlink ref="H10" r:id="rId6"/>
    <hyperlink ref="G13" r:id="rId7"/>
    <hyperlink ref="H13" r:id="rId8"/>
    <hyperlink ref="G14" r:id="rId9"/>
    <hyperlink ref="H14" r:id="rId10"/>
    <hyperlink ref="G17" r:id="rId11"/>
    <hyperlink ref="H17" r:id="rId12"/>
  </hyperlinks>
  <pageMargins left="0.7" right="0.7" top="0.75" bottom="0.75" header="0.3" footer="0.3"/>
  <ignoredErrors>
    <ignoredError numberStoredAsText="1" sqref="A1:K79"/>
  </ignoredErrors>
</worksheet>
</file>

<file path=xl/worksheets/sheet10.xml><?xml version="1.0" encoding="utf-8"?>
<worksheet xmlns="http://schemas.openxmlformats.org/spreadsheetml/2006/main" xmlns:r="http://schemas.openxmlformats.org/officeDocument/2006/relationships">
  <dimension ref="B1:DH72"/>
  <sheetViews>
    <sheetView workbookViewId="0" rightToLeft="0"/>
  </sheetViews>
  <cols>
    <col min="1" max="1" customWidth="1" width="3"/>
    <col min="2" max="2" customWidth="1" width="3.33203125"/>
    <col min="3" max="3" customWidth="1" width="42.6640625"/>
    <col min="46" max="46" customWidth="1" width="11.88671875"/>
    <col min="75" max="75" customWidth="1" width="12.44140625"/>
    <col min="76" max="76" customWidth="1" width="12.44140625"/>
    <col min="95" max="95" customWidth="1" width="12.5546875"/>
    <col min="96" max="96" customWidth="1" width="12.5546875"/>
    <col min="97" max="97" customWidth="1" width="12.5546875"/>
    <col min="98" max="98" customWidth="1" width="12.5546875"/>
    <col min="99" max="99" customWidth="1" width="12.5546875"/>
    <col min="100" max="100" customWidth="1" width="12.5546875"/>
    <col min="101" max="101" customWidth="1" width="12.5546875"/>
    <col min="102" max="102" customWidth="1" width="12.5546875"/>
    <col min="103" max="103" customWidth="1" width="12.5546875"/>
    <col min="104" max="104" customWidth="1" width="12.5546875"/>
    <col min="105" max="105" customWidth="1" width="12.5546875"/>
    <col min="106" max="106" customWidth="1" width="12.5546875"/>
    <col min="107" max="107" customWidth="1" width="12.5546875"/>
    <col min="108" max="108" customWidth="1" width="12.5546875"/>
    <col min="109" max="109" customWidth="1" width="12.5546875"/>
    <col min="110" max="110" customWidth="1" width="12.5546875"/>
    <col min="111" max="111" customWidth="1" width="12.5546875"/>
    <col min="112" max="112" customWidth="1" width="3.109375"/>
  </cols>
  <sheetData>
    <row r="1" ht="15" customHeight="1"/>
    <row r="2"/>
    <row r="3">
      <c r="C3" t="str">
        <v>TRESORERIE</v>
      </c>
    </row>
    <row r="4"/>
    <row r="5" ht="14.4" customHeight="1">
      <c r="C5" t="str">
        <v>Note : Renseignez  les encaissements liés aux apports en capital, comptes courants d'associés, prêts bancaires ..., ainsi que les décaissements liés aux remboursements des comptes courants et des prêts (en fonction de vos échéanciers).</v>
      </c>
    </row>
    <row r="6"/>
    <row r="7">
      <c r="D7">
        <f>YEAR(CONFIG!D7)</f>
        <v>2021</v>
      </c>
      <c r="P7">
        <f>+D7+1</f>
        <v>2022</v>
      </c>
      <c r="AB7">
        <f>+P7+1</f>
        <v>2023</v>
      </c>
      <c r="AN7">
        <f>+AB7+1</f>
        <v>2024</v>
      </c>
      <c r="AZ7">
        <f>+AN7+1</f>
        <v>2025</v>
      </c>
      <c r="BL7">
        <f>+AZ7+1</f>
        <v>2026</v>
      </c>
      <c r="BX7">
        <f>+BL7+1</f>
        <v>2027</v>
      </c>
      <c r="CJ7">
        <f>+BX7+1</f>
        <v>2028</v>
      </c>
      <c r="CV7">
        <f>+CJ7+1</f>
        <v>2029</v>
      </c>
    </row>
    <row r="8">
      <c r="D8" s="9">
        <f>CONFIG!$D$7</f>
        <v>44197</v>
      </c>
      <c r="E8" s="9">
        <f>DATE(YEAR(D8),MONTH(D8)+1,DAY(D8))</f>
        <v>44228</v>
      </c>
      <c r="F8" s="9">
        <f>DATE(YEAR(E8),MONTH(E8)+1,DAY(E8))</f>
        <v>44256</v>
      </c>
      <c r="G8" s="9">
        <f>DATE(YEAR(F8),MONTH(F8)+1,DAY(F8))</f>
        <v>44287</v>
      </c>
      <c r="H8" s="9">
        <f>DATE(YEAR(G8),MONTH(G8)+1,DAY(G8))</f>
        <v>44317</v>
      </c>
      <c r="I8" s="9">
        <f>DATE(YEAR(H8),MONTH(H8)+1,DAY(H8))</f>
        <v>44348</v>
      </c>
      <c r="J8" s="9">
        <f>DATE(YEAR(I8),MONTH(I8)+1,DAY(I8))</f>
        <v>44378</v>
      </c>
      <c r="K8" s="9">
        <f>DATE(YEAR(J8),MONTH(J8)+1,DAY(J8))</f>
        <v>44409</v>
      </c>
      <c r="L8" s="9">
        <f>DATE(YEAR(K8),MONTH(K8)+1,DAY(K8))</f>
        <v>44440</v>
      </c>
      <c r="M8" s="9">
        <f>DATE(YEAR(L8),MONTH(L8)+1,DAY(L8))</f>
        <v>44470</v>
      </c>
      <c r="N8" s="9">
        <f>DATE(YEAR(M8),MONTH(M8)+1,DAY(M8))</f>
        <v>44501</v>
      </c>
      <c r="O8" s="9">
        <f>DATE(YEAR(N8),MONTH(N8)+1,DAY(N8))</f>
        <v>44531</v>
      </c>
      <c r="P8" s="9">
        <f>DATE(YEAR(O8),MONTH(O8)+1,DAY(O8))</f>
        <v>44562</v>
      </c>
      <c r="Q8" s="9">
        <f>DATE(YEAR(P8),MONTH(P8)+1,DAY(P8))</f>
        <v>44593</v>
      </c>
      <c r="R8" s="9">
        <f>DATE(YEAR(Q8),MONTH(Q8)+1,DAY(Q8))</f>
        <v>44621</v>
      </c>
      <c r="S8" s="9">
        <f>DATE(YEAR(R8),MONTH(R8)+1,DAY(R8))</f>
        <v>44652</v>
      </c>
      <c r="T8" s="9">
        <f>DATE(YEAR(S8),MONTH(S8)+1,DAY(S8))</f>
        <v>44682</v>
      </c>
      <c r="U8" s="9">
        <f>DATE(YEAR(T8),MONTH(T8)+1,DAY(T8))</f>
        <v>44713</v>
      </c>
      <c r="V8" s="9">
        <f>DATE(YEAR(U8),MONTH(U8)+1,DAY(U8))</f>
        <v>44743</v>
      </c>
      <c r="W8" s="9">
        <f>DATE(YEAR(V8),MONTH(V8)+1,DAY(V8))</f>
        <v>44774</v>
      </c>
      <c r="X8" s="9">
        <f>DATE(YEAR(W8),MONTH(W8)+1,DAY(W8))</f>
        <v>44805</v>
      </c>
      <c r="Y8" s="9">
        <f>DATE(YEAR(X8),MONTH(X8)+1,DAY(X8))</f>
        <v>44835</v>
      </c>
      <c r="Z8" s="9">
        <f>DATE(YEAR(Y8),MONTH(Y8)+1,DAY(Y8))</f>
        <v>44866</v>
      </c>
      <c r="AA8" s="9">
        <f>DATE(YEAR(Z8),MONTH(Z8)+1,DAY(Z8))</f>
        <v>44896</v>
      </c>
      <c r="AB8" s="9">
        <f>DATE(YEAR(AA8),MONTH(AA8)+1,DAY(AA8))</f>
        <v>44927</v>
      </c>
      <c r="AC8" s="9">
        <f>DATE(YEAR(AB8),MONTH(AB8)+1,DAY(AB8))</f>
        <v>44958</v>
      </c>
      <c r="AD8" s="9">
        <f>DATE(YEAR(AC8),MONTH(AC8)+1,DAY(AC8))</f>
        <v>44986</v>
      </c>
      <c r="AE8" s="9">
        <f>DATE(YEAR(AD8),MONTH(AD8)+1,DAY(AD8))</f>
        <v>45017</v>
      </c>
      <c r="AF8" s="9">
        <f>DATE(YEAR(AE8),MONTH(AE8)+1,DAY(AE8))</f>
        <v>45047</v>
      </c>
      <c r="AG8" s="9">
        <f>DATE(YEAR(AF8),MONTH(AF8)+1,DAY(AF8))</f>
        <v>45078</v>
      </c>
      <c r="AH8" s="9">
        <f>DATE(YEAR(AG8),MONTH(AG8)+1,DAY(AG8))</f>
        <v>45108</v>
      </c>
      <c r="AI8" s="9">
        <f>DATE(YEAR(AH8),MONTH(AH8)+1,DAY(AH8))</f>
        <v>45139</v>
      </c>
      <c r="AJ8" s="9">
        <f>DATE(YEAR(AI8),MONTH(AI8)+1,DAY(AI8))</f>
        <v>45170</v>
      </c>
      <c r="AK8" s="9">
        <f>DATE(YEAR(AJ8),MONTH(AJ8)+1,DAY(AJ8))</f>
        <v>45200</v>
      </c>
      <c r="AL8" s="9">
        <f>DATE(YEAR(AK8),MONTH(AK8)+1,DAY(AK8))</f>
        <v>45231</v>
      </c>
      <c r="AM8" s="9">
        <f>DATE(YEAR(AL8),MONTH(AL8)+1,DAY(AL8))</f>
        <v>45261</v>
      </c>
      <c r="AN8" s="9">
        <f>DATE(YEAR(AM8),MONTH(AM8)+1,DAY(AM8))</f>
        <v>45292</v>
      </c>
      <c r="AO8" s="9">
        <f>DATE(YEAR(AN8),MONTH(AN8)+1,DAY(AN8))</f>
        <v>45323</v>
      </c>
      <c r="AP8" s="9">
        <f>DATE(YEAR(AO8),MONTH(AO8)+1,DAY(AO8))</f>
        <v>45352</v>
      </c>
      <c r="AQ8" s="9">
        <f>DATE(YEAR(AP8),MONTH(AP8)+1,DAY(AP8))</f>
        <v>45383</v>
      </c>
      <c r="AR8" s="9">
        <f>DATE(YEAR(AQ8),MONTH(AQ8)+1,DAY(AQ8))</f>
        <v>45413</v>
      </c>
      <c r="AS8" s="9">
        <f>DATE(YEAR(AR8),MONTH(AR8)+1,DAY(AR8))</f>
        <v>45444</v>
      </c>
      <c r="AT8" s="9">
        <f>DATE(YEAR(AS8),MONTH(AS8)+1,DAY(AS8))</f>
        <v>45474</v>
      </c>
      <c r="AU8" s="9">
        <f>DATE(YEAR(AT8),MONTH(AT8)+1,DAY(AT8))</f>
        <v>45505</v>
      </c>
      <c r="AV8" s="9">
        <f>DATE(YEAR(AU8),MONTH(AU8)+1,DAY(AU8))</f>
        <v>45536</v>
      </c>
      <c r="AW8" s="9">
        <f>DATE(YEAR(AV8),MONTH(AV8)+1,DAY(AV8))</f>
        <v>45566</v>
      </c>
      <c r="AX8" s="9">
        <f>DATE(YEAR(AW8),MONTH(AW8)+1,DAY(AW8))</f>
        <v>45597</v>
      </c>
      <c r="AY8" s="9">
        <f>DATE(YEAR(AX8),MONTH(AX8)+1,DAY(AX8))</f>
        <v>45627</v>
      </c>
      <c r="AZ8" s="9">
        <f>DATE(YEAR(AY8),MONTH(AY8)+1,DAY(AY8))</f>
        <v>45658</v>
      </c>
      <c r="BA8" s="9">
        <f>DATE(YEAR(AZ8),MONTH(AZ8)+1,DAY(AZ8))</f>
        <v>45689</v>
      </c>
      <c r="BB8" s="9">
        <f>DATE(YEAR(BA8),MONTH(BA8)+1,DAY(BA8))</f>
        <v>45717</v>
      </c>
      <c r="BC8" s="9">
        <f>DATE(YEAR(BB8),MONTH(BB8)+1,DAY(BB8))</f>
        <v>45748</v>
      </c>
      <c r="BD8" s="9">
        <f>DATE(YEAR(BC8),MONTH(BC8)+1,DAY(BC8))</f>
        <v>45778</v>
      </c>
      <c r="BE8" s="9">
        <f>DATE(YEAR(BD8),MONTH(BD8)+1,DAY(BD8))</f>
        <v>45809</v>
      </c>
      <c r="BF8" s="9">
        <f>DATE(YEAR(BE8),MONTH(BE8)+1,DAY(BE8))</f>
        <v>45839</v>
      </c>
      <c r="BG8" s="9">
        <f>DATE(YEAR(BF8),MONTH(BF8)+1,DAY(BF8))</f>
        <v>45870</v>
      </c>
      <c r="BH8" s="9">
        <f>DATE(YEAR(BG8),MONTH(BG8)+1,DAY(BG8))</f>
        <v>45901</v>
      </c>
      <c r="BI8" s="9">
        <f>DATE(YEAR(BH8),MONTH(BH8)+1,DAY(BH8))</f>
        <v>45931</v>
      </c>
      <c r="BJ8" s="9">
        <f>DATE(YEAR(BI8),MONTH(BI8)+1,DAY(BI8))</f>
        <v>45962</v>
      </c>
      <c r="BK8" s="9">
        <f>DATE(YEAR(BJ8),MONTH(BJ8)+1,DAY(BJ8))</f>
        <v>45992</v>
      </c>
      <c r="BL8" s="9">
        <f>DATE(YEAR(BK8),MONTH(BK8)+1,DAY(BK8))</f>
        <v>46023</v>
      </c>
      <c r="BM8" s="9">
        <f>DATE(YEAR(BL8),MONTH(BL8)+1,DAY(BL8))</f>
        <v>46054</v>
      </c>
      <c r="BN8" s="9">
        <f>DATE(YEAR(BM8),MONTH(BM8)+1,DAY(BM8))</f>
        <v>46082</v>
      </c>
      <c r="BO8" s="9">
        <f>DATE(YEAR(BN8),MONTH(BN8)+1,DAY(BN8))</f>
        <v>46113</v>
      </c>
      <c r="BP8" s="9">
        <f>DATE(YEAR(BO8),MONTH(BO8)+1,DAY(BO8))</f>
        <v>46143</v>
      </c>
      <c r="BQ8" s="9">
        <f>DATE(YEAR(BP8),MONTH(BP8)+1,DAY(BP8))</f>
        <v>46174</v>
      </c>
      <c r="BR8" s="9">
        <f>DATE(YEAR(BQ8),MONTH(BQ8)+1,DAY(BQ8))</f>
        <v>46204</v>
      </c>
      <c r="BS8" s="9">
        <f>DATE(YEAR(BR8),MONTH(BR8)+1,DAY(BR8))</f>
        <v>46235</v>
      </c>
      <c r="BT8" s="9">
        <f>DATE(YEAR(BS8),MONTH(BS8)+1,DAY(BS8))</f>
        <v>46266</v>
      </c>
      <c r="BU8" s="9">
        <f>DATE(YEAR(BT8),MONTH(BT8)+1,DAY(BT8))</f>
        <v>46296</v>
      </c>
      <c r="BV8" s="9">
        <f>DATE(YEAR(BU8),MONTH(BU8)+1,DAY(BU8))</f>
        <v>46327</v>
      </c>
      <c r="BW8" s="9">
        <f>DATE(YEAR(BV8),MONTH(BV8)+1,DAY(BV8))</f>
        <v>46357</v>
      </c>
      <c r="BX8" s="9">
        <f>DATE(YEAR(BW8),MONTH(BW8)+1,DAY(BW8))</f>
        <v>46388</v>
      </c>
      <c r="BY8" s="9">
        <f>DATE(YEAR(BX8),MONTH(BX8)+1,DAY(BX8))</f>
        <v>46419</v>
      </c>
      <c r="BZ8" s="9">
        <f>DATE(YEAR(BY8),MONTH(BY8)+1,DAY(BY8))</f>
        <v>46447</v>
      </c>
      <c r="CA8" s="9">
        <f>DATE(YEAR(BZ8),MONTH(BZ8)+1,DAY(BZ8))</f>
        <v>46478</v>
      </c>
      <c r="CB8" s="9">
        <f>DATE(YEAR(CA8),MONTH(CA8)+1,DAY(CA8))</f>
        <v>46508</v>
      </c>
      <c r="CC8" s="9">
        <f>DATE(YEAR(CB8),MONTH(CB8)+1,DAY(CB8))</f>
        <v>46539</v>
      </c>
      <c r="CD8" s="9">
        <f>DATE(YEAR(CC8),MONTH(CC8)+1,DAY(CC8))</f>
        <v>46569</v>
      </c>
      <c r="CE8" s="9">
        <f>DATE(YEAR(CD8),MONTH(CD8)+1,DAY(CD8))</f>
        <v>46600</v>
      </c>
      <c r="CF8" s="9">
        <f>DATE(YEAR(CE8),MONTH(CE8)+1,DAY(CE8))</f>
        <v>46631</v>
      </c>
      <c r="CG8" s="9">
        <f>DATE(YEAR(CF8),MONTH(CF8)+1,DAY(CF8))</f>
        <v>46661</v>
      </c>
      <c r="CH8" s="9">
        <f>DATE(YEAR(CG8),MONTH(CG8)+1,DAY(CG8))</f>
        <v>46692</v>
      </c>
      <c r="CI8" s="9">
        <f>DATE(YEAR(CH8),MONTH(CH8)+1,DAY(CH8))</f>
        <v>46722</v>
      </c>
      <c r="CJ8" s="9">
        <f>DATE(YEAR(CI8),MONTH(CI8)+1,DAY(CI8))</f>
        <v>46753</v>
      </c>
      <c r="CK8" s="9">
        <f>DATE(YEAR(CJ8),MONTH(CJ8)+1,DAY(CJ8))</f>
        <v>46784</v>
      </c>
      <c r="CL8" s="9">
        <f>DATE(YEAR(CK8),MONTH(CK8)+1,DAY(CK8))</f>
        <v>46813</v>
      </c>
      <c r="CM8" s="9">
        <f>DATE(YEAR(CL8),MONTH(CL8)+1,DAY(CL8))</f>
        <v>46844</v>
      </c>
      <c r="CN8" s="9">
        <f>DATE(YEAR(CM8),MONTH(CM8)+1,DAY(CM8))</f>
        <v>46874</v>
      </c>
      <c r="CO8" s="9">
        <f>DATE(YEAR(CN8),MONTH(CN8)+1,DAY(CN8))</f>
        <v>46905</v>
      </c>
      <c r="CP8" s="9">
        <f>DATE(YEAR(CO8),MONTH(CO8)+1,DAY(CO8))</f>
        <v>46935</v>
      </c>
      <c r="CQ8" s="9">
        <f>DATE(YEAR(CP8),MONTH(CP8)+1,DAY(CP8))</f>
        <v>46966</v>
      </c>
      <c r="CR8" s="9">
        <f>DATE(YEAR(CQ8),MONTH(CQ8)+1,DAY(CQ8))</f>
        <v>46997</v>
      </c>
      <c r="CS8" s="9">
        <f>DATE(YEAR(CR8),MONTH(CR8)+1,DAY(CR8))</f>
        <v>47027</v>
      </c>
      <c r="CT8" s="9">
        <f>DATE(YEAR(CS8),MONTH(CS8)+1,DAY(CS8))</f>
        <v>47058</v>
      </c>
      <c r="CU8" s="9">
        <f>DATE(YEAR(CT8),MONTH(CT8)+1,DAY(CT8))</f>
        <v>47088</v>
      </c>
      <c r="CV8" s="9">
        <f>DATE(YEAR(CU8),MONTH(CU8)+1,DAY(CU8))</f>
        <v>47119</v>
      </c>
      <c r="CW8" s="9">
        <f>DATE(YEAR(CV8),MONTH(CV8)+1,DAY(CV8))</f>
        <v>47150</v>
      </c>
      <c r="CX8" s="9">
        <f>DATE(YEAR(CW8),MONTH(CW8)+1,DAY(CW8))</f>
        <v>47178</v>
      </c>
      <c r="CY8" s="9">
        <f>DATE(YEAR(CX8),MONTH(CX8)+1,DAY(CX8))</f>
        <v>47209</v>
      </c>
      <c r="CZ8" s="9">
        <f>DATE(YEAR(CY8),MONTH(CY8)+1,DAY(CY8))</f>
        <v>47239</v>
      </c>
      <c r="DA8" s="9">
        <f>DATE(YEAR(CZ8),MONTH(CZ8)+1,DAY(CZ8))</f>
        <v>47270</v>
      </c>
      <c r="DB8" s="9">
        <f>DATE(YEAR(DA8),MONTH(DA8)+1,DAY(DA8))</f>
        <v>47300</v>
      </c>
      <c r="DC8" s="9">
        <f>DATE(YEAR(DB8),MONTH(DB8)+1,DAY(DB8))</f>
        <v>47331</v>
      </c>
      <c r="DD8" s="9">
        <f>DATE(YEAR(DC8),MONTH(DC8)+1,DAY(DC8))</f>
        <v>47362</v>
      </c>
      <c r="DE8" s="9">
        <f>DATE(YEAR(DD8),MONTH(DD8)+1,DAY(DD8))</f>
        <v>47392</v>
      </c>
      <c r="DF8" s="9">
        <f>DATE(YEAR(DE8),MONTH(DE8)+1,DAY(DE8))</f>
        <v>47423</v>
      </c>
      <c r="DG8" s="9">
        <f>DATE(YEAR(DF8),MONTH(DF8)+1,DAY(DF8))</f>
        <v>47453</v>
      </c>
    </row>
    <row r="9"/>
    <row r="10">
      <c r="C10" t="str">
        <v>Solde de début de mois</v>
      </c>
      <c r="D10" s="10">
        <v>0</v>
      </c>
      <c r="E10" s="10">
        <f>D68</f>
        <v>0</v>
      </c>
      <c r="F10" s="10">
        <f>E68</f>
        <v>0</v>
      </c>
      <c r="G10" s="10">
        <f>F68</f>
        <v>0</v>
      </c>
      <c r="H10" s="10">
        <f>G68</f>
        <v>0</v>
      </c>
      <c r="I10" s="10">
        <f>H68</f>
        <v>0</v>
      </c>
      <c r="J10" s="10">
        <f>I68</f>
        <v>0</v>
      </c>
      <c r="K10" s="10">
        <f>J68</f>
        <v>0</v>
      </c>
      <c r="L10" s="10">
        <f>K68</f>
        <v>0</v>
      </c>
      <c r="M10" s="10">
        <f>L68</f>
        <v>0</v>
      </c>
      <c r="N10" s="10">
        <f>M68</f>
        <v>0</v>
      </c>
      <c r="O10" s="10">
        <f>N68</f>
        <v>0</v>
      </c>
      <c r="P10" s="10">
        <f>O68</f>
        <v>0</v>
      </c>
      <c r="Q10" s="10">
        <f>P68</f>
        <v>0</v>
      </c>
      <c r="R10" s="10">
        <f>Q68</f>
        <v>0</v>
      </c>
      <c r="S10" s="10">
        <f>R68</f>
        <v>0</v>
      </c>
      <c r="T10" s="10">
        <f>S68</f>
        <v>0</v>
      </c>
      <c r="U10" s="10">
        <f>T68</f>
        <v>0</v>
      </c>
      <c r="V10" s="10">
        <f>U68</f>
        <v>0</v>
      </c>
      <c r="W10" s="10">
        <f>V68</f>
        <v>0</v>
      </c>
      <c r="X10" s="10">
        <f>W68</f>
        <v>0</v>
      </c>
      <c r="Y10" s="10">
        <f>X68</f>
        <v>0</v>
      </c>
      <c r="Z10" s="10">
        <f>Y68</f>
        <v>0</v>
      </c>
      <c r="AA10" s="10">
        <f>Z68</f>
        <v>0</v>
      </c>
      <c r="AB10" s="10">
        <f>AA68</f>
        <v>0</v>
      </c>
      <c r="AC10" s="10">
        <f>AB68</f>
        <v>0</v>
      </c>
      <c r="AD10" s="10">
        <f>AC68</f>
        <v>0</v>
      </c>
      <c r="AE10" s="10">
        <f>AD68</f>
        <v>0</v>
      </c>
      <c r="AF10" s="10">
        <f>AE68</f>
        <v>0</v>
      </c>
      <c r="AG10" s="10">
        <f>AF68</f>
        <v>0</v>
      </c>
      <c r="AH10" s="10">
        <f>AG68</f>
        <v>0</v>
      </c>
      <c r="AI10" s="10">
        <f>AH68</f>
        <v>0</v>
      </c>
      <c r="AJ10" s="10">
        <f>AI68</f>
        <v>0</v>
      </c>
      <c r="AK10" s="10">
        <f>AJ68</f>
        <v>0</v>
      </c>
      <c r="AL10" s="10">
        <f>AK68</f>
        <v>0</v>
      </c>
      <c r="AM10" s="10">
        <f>AL68</f>
        <v>0</v>
      </c>
      <c r="AN10" s="10">
        <f>AM68</f>
        <v>0</v>
      </c>
      <c r="AO10" s="10">
        <f>AN68</f>
        <v>0</v>
      </c>
      <c r="AP10" s="10">
        <f>AO68</f>
        <v>0</v>
      </c>
      <c r="AQ10" s="10">
        <f>AP68</f>
        <v>0</v>
      </c>
      <c r="AR10" s="10">
        <f>AQ68</f>
        <v>0</v>
      </c>
      <c r="AS10" s="10">
        <f>AR68</f>
        <v>0</v>
      </c>
      <c r="AT10" s="10">
        <f>AS68</f>
        <v>0</v>
      </c>
      <c r="AU10" s="10">
        <f>AT68</f>
        <v>0</v>
      </c>
      <c r="AV10" s="10">
        <f>AU68</f>
        <v>0</v>
      </c>
      <c r="AW10" s="10">
        <f>AV68</f>
        <v>0</v>
      </c>
      <c r="AX10" s="10">
        <f>AW68</f>
        <v>0</v>
      </c>
      <c r="AY10" s="10">
        <f>AX68</f>
        <v>0</v>
      </c>
      <c r="AZ10" s="10">
        <f>AY68</f>
        <v>0</v>
      </c>
      <c r="BA10" s="10">
        <f>AZ68</f>
        <v>0</v>
      </c>
      <c r="BB10" s="10">
        <f>BA68</f>
        <v>0</v>
      </c>
      <c r="BC10" s="10">
        <f>BB68</f>
        <v>0</v>
      </c>
      <c r="BD10" s="10">
        <f>BC68</f>
        <v>0</v>
      </c>
      <c r="BE10" s="10">
        <f>BD68</f>
        <v>0</v>
      </c>
      <c r="BF10" s="10">
        <f>BE68</f>
        <v>0</v>
      </c>
      <c r="BG10" s="10">
        <f>BF68</f>
        <v>0</v>
      </c>
      <c r="BH10" s="10">
        <f>BG68</f>
        <v>0</v>
      </c>
      <c r="BI10" s="10">
        <f>BH68</f>
        <v>0</v>
      </c>
      <c r="BJ10" s="10">
        <f>BI68</f>
        <v>0</v>
      </c>
      <c r="BK10" s="10">
        <f>BJ68</f>
        <v>0</v>
      </c>
      <c r="BL10" s="10">
        <f>BK68</f>
        <v>0</v>
      </c>
      <c r="BM10" s="10">
        <f>BL68</f>
        <v>0</v>
      </c>
      <c r="BN10" s="10">
        <f>BM68</f>
        <v>0</v>
      </c>
      <c r="BO10" s="10">
        <f>BN68</f>
        <v>0</v>
      </c>
      <c r="BP10" s="10">
        <f>BO68</f>
        <v>0</v>
      </c>
      <c r="BQ10" s="10">
        <f>BP68</f>
        <v>0</v>
      </c>
      <c r="BR10" s="10">
        <f>BQ68</f>
        <v>0</v>
      </c>
      <c r="BS10" s="10">
        <f>BR68</f>
        <v>0</v>
      </c>
      <c r="BT10" s="10">
        <f>BS68</f>
        <v>0</v>
      </c>
      <c r="BU10" s="10">
        <f>BT68</f>
        <v>0</v>
      </c>
      <c r="BV10" s="10">
        <f>BU68</f>
        <v>0</v>
      </c>
      <c r="BW10" s="10">
        <f>BV68</f>
        <v>0</v>
      </c>
      <c r="BX10" s="10">
        <f>BW68</f>
        <v>0</v>
      </c>
      <c r="BY10" s="10">
        <f>BX68</f>
        <v>0</v>
      </c>
      <c r="BZ10" s="10">
        <f>BY68</f>
        <v>0</v>
      </c>
      <c r="CA10" s="10">
        <f>BZ68</f>
        <v>0</v>
      </c>
      <c r="CB10" s="10">
        <f>CA68</f>
        <v>0</v>
      </c>
      <c r="CC10" s="10">
        <f>CB68</f>
        <v>0</v>
      </c>
      <c r="CD10" s="10">
        <f>CC68</f>
        <v>0</v>
      </c>
      <c r="CE10" s="10">
        <f>CD68</f>
        <v>0</v>
      </c>
      <c r="CF10" s="10">
        <f>CE68</f>
        <v>0</v>
      </c>
      <c r="CG10" s="10">
        <f>CF68</f>
        <v>0</v>
      </c>
      <c r="CH10" s="10">
        <f>CG68</f>
        <v>0</v>
      </c>
      <c r="CI10" s="10">
        <f>CH68</f>
        <v>0</v>
      </c>
      <c r="CJ10" s="10">
        <f>CI68</f>
        <v>0</v>
      </c>
      <c r="CK10" s="10">
        <f>CJ68</f>
        <v>0</v>
      </c>
      <c r="CL10" s="10">
        <f>CK68</f>
        <v>0</v>
      </c>
      <c r="CM10" s="10">
        <f>CL68</f>
        <v>0</v>
      </c>
      <c r="CN10" s="10">
        <f>CM68</f>
        <v>0</v>
      </c>
      <c r="CO10" s="10">
        <f>CN68</f>
        <v>0</v>
      </c>
      <c r="CP10" s="10">
        <f>CO68</f>
        <v>0</v>
      </c>
      <c r="CQ10" s="10">
        <f>CP68</f>
        <v>0</v>
      </c>
      <c r="CR10" s="10">
        <f>CQ68</f>
        <v>0</v>
      </c>
      <c r="CS10" s="10">
        <f>CR68</f>
        <v>0</v>
      </c>
      <c r="CT10" s="10">
        <f>CS68</f>
        <v>0</v>
      </c>
      <c r="CU10" s="10">
        <f>CT68</f>
        <v>0</v>
      </c>
      <c r="CV10" s="10">
        <f>CU68</f>
        <v>0</v>
      </c>
      <c r="CW10" s="10">
        <f>CV68</f>
        <v>0</v>
      </c>
      <c r="CX10" s="10">
        <f>CW68</f>
        <v>0</v>
      </c>
      <c r="CY10" s="10">
        <f>CX68</f>
        <v>0</v>
      </c>
      <c r="CZ10" s="10">
        <f>CY68</f>
        <v>0</v>
      </c>
      <c r="DA10" s="10">
        <f>CZ68</f>
        <v>0</v>
      </c>
      <c r="DB10" s="10">
        <f>DA68</f>
        <v>0</v>
      </c>
      <c r="DC10" s="10">
        <f>DB68</f>
        <v>0</v>
      </c>
      <c r="DD10" s="10">
        <f>DC68</f>
        <v>0</v>
      </c>
      <c r="DE10" s="10">
        <f>DD68</f>
        <v>0</v>
      </c>
      <c r="DF10" s="10">
        <f>DE68</f>
        <v>0</v>
      </c>
      <c r="DG10" s="10">
        <f>DF68</f>
        <v>0</v>
      </c>
    </row>
    <row r="11"/>
    <row r="12">
      <c r="C12" t="str">
        <v>Encaissements</v>
      </c>
    </row>
    <row r="13">
      <c r="C13" t="str">
        <v xml:space="preserve">Exploitation </v>
      </c>
    </row>
    <row r="14">
      <c r="C14" t="str">
        <v>Chiffre d'affaires encaissé</v>
      </c>
      <c r="D14" s="10">
        <f>'Commandes - Calculs auto'!D22</f>
        <v>0</v>
      </c>
      <c r="E14" s="10">
        <f>'Commandes - Calculs auto'!E22</f>
        <v>0</v>
      </c>
      <c r="F14" s="10">
        <f>'Commandes - Calculs auto'!F22</f>
        <v>0</v>
      </c>
      <c r="G14" s="10">
        <f>'Commandes - Calculs auto'!G22</f>
        <v>0</v>
      </c>
      <c r="H14" s="10">
        <f>'Commandes - Calculs auto'!H22</f>
        <v>0</v>
      </c>
      <c r="I14" s="10">
        <f>'Commandes - Calculs auto'!I22</f>
        <v>0</v>
      </c>
      <c r="J14" s="10">
        <f>'Commandes - Calculs auto'!J22</f>
        <v>0</v>
      </c>
      <c r="K14" s="10">
        <f>'Commandes - Calculs auto'!K22</f>
        <v>0</v>
      </c>
      <c r="L14" s="10">
        <f>'Commandes - Calculs auto'!L22</f>
        <v>0</v>
      </c>
      <c r="M14" s="10">
        <f>'Commandes - Calculs auto'!M22</f>
        <v>0</v>
      </c>
      <c r="N14" s="10">
        <f>'Commandes - Calculs auto'!N22</f>
        <v>0</v>
      </c>
      <c r="O14" s="10">
        <f>'Commandes - Calculs auto'!O22</f>
        <v>0</v>
      </c>
      <c r="P14" s="10">
        <f>'Commandes - Calculs auto'!P22</f>
        <v>0</v>
      </c>
      <c r="Q14" s="10">
        <f>'Commandes - Calculs auto'!Q22</f>
        <v>0</v>
      </c>
      <c r="R14" s="10">
        <f>'Commandes - Calculs auto'!R22</f>
        <v>0</v>
      </c>
      <c r="S14" s="10">
        <f>'Commandes - Calculs auto'!S22</f>
        <v>0</v>
      </c>
      <c r="T14" s="10">
        <f>'Commandes - Calculs auto'!T22</f>
        <v>0</v>
      </c>
      <c r="U14" s="10">
        <f>'Commandes - Calculs auto'!U22</f>
        <v>0</v>
      </c>
      <c r="V14" s="10">
        <f>'Commandes - Calculs auto'!V22</f>
        <v>0</v>
      </c>
      <c r="W14" s="10">
        <f>'Commandes - Calculs auto'!W22</f>
        <v>0</v>
      </c>
      <c r="X14" s="10">
        <f>'Commandes - Calculs auto'!X22</f>
        <v>0</v>
      </c>
      <c r="Y14" s="10">
        <f>'Commandes - Calculs auto'!Y22</f>
        <v>0</v>
      </c>
      <c r="Z14" s="10">
        <f>'Commandes - Calculs auto'!Z22</f>
        <v>0</v>
      </c>
      <c r="AA14" s="10">
        <f>'Commandes - Calculs auto'!AA22</f>
        <v>0</v>
      </c>
      <c r="AB14" s="10">
        <f>'Commandes - Calculs auto'!AB22</f>
        <v>0</v>
      </c>
      <c r="AC14" s="10">
        <f>'Commandes - Calculs auto'!AC22</f>
        <v>0</v>
      </c>
      <c r="AD14" s="10">
        <f>'Commandes - Calculs auto'!AD22</f>
        <v>0</v>
      </c>
      <c r="AE14" s="10">
        <f>'Commandes - Calculs auto'!AE22</f>
        <v>0</v>
      </c>
      <c r="AF14" s="10">
        <f>'Commandes - Calculs auto'!AF22</f>
        <v>0</v>
      </c>
      <c r="AG14" s="10">
        <f>'Commandes - Calculs auto'!AG22</f>
        <v>0</v>
      </c>
      <c r="AH14" s="10">
        <f>'Commandes - Calculs auto'!AH22</f>
        <v>0</v>
      </c>
      <c r="AI14" s="10">
        <f>'Commandes - Calculs auto'!AI22</f>
        <v>0</v>
      </c>
      <c r="AJ14" s="10">
        <f>'Commandes - Calculs auto'!AJ22</f>
        <v>0</v>
      </c>
      <c r="AK14" s="10">
        <f>'Commandes - Calculs auto'!AK22</f>
        <v>0</v>
      </c>
      <c r="AL14" s="10">
        <f>'Commandes - Calculs auto'!AL22</f>
        <v>0</v>
      </c>
      <c r="AM14" s="10">
        <f>'Commandes - Calculs auto'!AM22</f>
        <v>0</v>
      </c>
      <c r="AN14" s="10">
        <f>'Commandes - Calculs auto'!AN22</f>
        <v>0</v>
      </c>
      <c r="AO14" s="10">
        <f>'Commandes - Calculs auto'!AO22</f>
        <v>0</v>
      </c>
      <c r="AP14" s="10">
        <f>'Commandes - Calculs auto'!AP22</f>
        <v>0</v>
      </c>
      <c r="AQ14" s="10">
        <f>'Commandes - Calculs auto'!AQ22</f>
        <v>0</v>
      </c>
      <c r="AR14" s="10">
        <f>'Commandes - Calculs auto'!AR22</f>
        <v>0</v>
      </c>
      <c r="AS14" s="10">
        <f>'Commandes - Calculs auto'!AS22</f>
        <v>0</v>
      </c>
      <c r="AT14" s="10">
        <f>'Commandes - Calculs auto'!AT22</f>
        <v>0</v>
      </c>
      <c r="AU14" s="10">
        <f>'Commandes - Calculs auto'!AU22</f>
        <v>0</v>
      </c>
      <c r="AV14" s="10">
        <f>'Commandes - Calculs auto'!AV22</f>
        <v>0</v>
      </c>
      <c r="AW14" s="10">
        <f>'Commandes - Calculs auto'!AW22</f>
        <v>0</v>
      </c>
      <c r="AX14" s="10">
        <f>'Commandes - Calculs auto'!AX22</f>
        <v>0</v>
      </c>
      <c r="AY14" s="10">
        <f>'Commandes - Calculs auto'!AY22</f>
        <v>0</v>
      </c>
      <c r="AZ14" s="10">
        <f>'Commandes - Calculs auto'!AZ22</f>
        <v>0</v>
      </c>
      <c r="BA14" s="10">
        <f>'Commandes - Calculs auto'!BA22</f>
        <v>0</v>
      </c>
      <c r="BB14" s="10">
        <f>'Commandes - Calculs auto'!BB22</f>
        <v>0</v>
      </c>
      <c r="BC14" s="10">
        <f>'Commandes - Calculs auto'!BC22</f>
        <v>0</v>
      </c>
      <c r="BD14" s="10">
        <f>'Commandes - Calculs auto'!BD22</f>
        <v>0</v>
      </c>
      <c r="BE14" s="10">
        <f>'Commandes - Calculs auto'!BE22</f>
        <v>0</v>
      </c>
      <c r="BF14" s="10">
        <f>'Commandes - Calculs auto'!BF22</f>
        <v>0</v>
      </c>
      <c r="BG14" s="10">
        <f>'Commandes - Calculs auto'!BG22</f>
        <v>0</v>
      </c>
      <c r="BH14" s="10">
        <f>'Commandes - Calculs auto'!BH22</f>
        <v>0</v>
      </c>
      <c r="BI14" s="10">
        <f>'Commandes - Calculs auto'!BI22</f>
        <v>0</v>
      </c>
      <c r="BJ14" s="10">
        <f>'Commandes - Calculs auto'!BJ22</f>
        <v>0</v>
      </c>
      <c r="BK14" s="10">
        <f>'Commandes - Calculs auto'!BK22</f>
        <v>0</v>
      </c>
      <c r="BL14" s="10">
        <f>'Commandes - Calculs auto'!BL22</f>
        <v>0</v>
      </c>
      <c r="BM14" s="10">
        <f>'Commandes - Calculs auto'!BM22</f>
        <v>0</v>
      </c>
      <c r="BN14" s="10">
        <f>'Commandes - Calculs auto'!BN22</f>
        <v>0</v>
      </c>
      <c r="BO14" s="10">
        <f>'Commandes - Calculs auto'!BO22</f>
        <v>0</v>
      </c>
      <c r="BP14" s="10">
        <f>'Commandes - Calculs auto'!BP22</f>
        <v>0</v>
      </c>
      <c r="BQ14" s="10">
        <f>'Commandes - Calculs auto'!BQ22</f>
        <v>0</v>
      </c>
      <c r="BR14" s="10">
        <f>'Commandes - Calculs auto'!BR22</f>
        <v>0</v>
      </c>
      <c r="BS14" s="10">
        <f>'Commandes - Calculs auto'!BS22</f>
        <v>0</v>
      </c>
      <c r="BT14" s="10">
        <f>'Commandes - Calculs auto'!BT22</f>
        <v>0</v>
      </c>
      <c r="BU14" s="10">
        <f>'Commandes - Calculs auto'!BU22</f>
        <v>0</v>
      </c>
      <c r="BV14" s="10">
        <f>'Commandes - Calculs auto'!BV22</f>
        <v>0</v>
      </c>
      <c r="BW14" s="10">
        <f>'Commandes - Calculs auto'!BW22</f>
        <v>0</v>
      </c>
      <c r="BX14" s="10">
        <f>'Commandes - Calculs auto'!BX22</f>
        <v>0</v>
      </c>
      <c r="BY14" s="10">
        <f>'Commandes - Calculs auto'!BY22</f>
        <v>0</v>
      </c>
      <c r="BZ14" s="10">
        <f>'Commandes - Calculs auto'!BZ22</f>
        <v>0</v>
      </c>
      <c r="CA14" s="10">
        <f>'Commandes - Calculs auto'!CA22</f>
        <v>0</v>
      </c>
      <c r="CB14" s="10">
        <f>'Commandes - Calculs auto'!CB22</f>
        <v>0</v>
      </c>
      <c r="CC14" s="10">
        <f>'Commandes - Calculs auto'!CC22</f>
        <v>0</v>
      </c>
      <c r="CD14" s="10">
        <f>'Commandes - Calculs auto'!CD22</f>
        <v>0</v>
      </c>
      <c r="CE14" s="10">
        <f>'Commandes - Calculs auto'!CE22</f>
        <v>0</v>
      </c>
      <c r="CF14" s="10">
        <f>'Commandes - Calculs auto'!CF22</f>
        <v>0</v>
      </c>
      <c r="CG14" s="10">
        <f>'Commandes - Calculs auto'!CG22</f>
        <v>0</v>
      </c>
      <c r="CH14" s="10">
        <f>'Commandes - Calculs auto'!CH22</f>
        <v>0</v>
      </c>
      <c r="CI14" s="10">
        <f>'Commandes - Calculs auto'!CI22</f>
        <v>0</v>
      </c>
      <c r="CJ14" s="10">
        <f>'Commandes - Calculs auto'!CJ22</f>
        <v>0</v>
      </c>
      <c r="CK14" s="10">
        <f>'Commandes - Calculs auto'!CK22</f>
        <v>0</v>
      </c>
      <c r="CL14" s="10">
        <f>'Commandes - Calculs auto'!CL22</f>
        <v>0</v>
      </c>
      <c r="CM14" s="10">
        <f>'Commandes - Calculs auto'!CM22</f>
        <v>0</v>
      </c>
      <c r="CN14" s="10">
        <f>'Commandes - Calculs auto'!CN22</f>
        <v>0</v>
      </c>
      <c r="CO14" s="10">
        <f>'Commandes - Calculs auto'!CO22</f>
        <v>0</v>
      </c>
      <c r="CP14" s="10">
        <f>'Commandes - Calculs auto'!CP22</f>
        <v>0</v>
      </c>
      <c r="CQ14" s="10">
        <f>'Commandes - Calculs auto'!CQ22</f>
        <v>0</v>
      </c>
      <c r="CR14" s="10">
        <f>'Commandes - Calculs auto'!CR22</f>
        <v>0</v>
      </c>
      <c r="CS14" s="10">
        <f>'Commandes - Calculs auto'!CS22</f>
        <v>0</v>
      </c>
      <c r="CT14" s="10">
        <f>'Commandes - Calculs auto'!CT22</f>
        <v>0</v>
      </c>
      <c r="CU14" s="10">
        <f>'Commandes - Calculs auto'!CU22</f>
        <v>0</v>
      </c>
      <c r="CV14" s="10">
        <f>'Commandes - Calculs auto'!CV22</f>
        <v>0</v>
      </c>
      <c r="CW14" s="10">
        <f>'Commandes - Calculs auto'!CW22</f>
        <v>0</v>
      </c>
      <c r="CX14" s="10">
        <f>'Commandes - Calculs auto'!CX22</f>
        <v>0</v>
      </c>
      <c r="CY14" s="10">
        <f>'Commandes - Calculs auto'!CY22</f>
        <v>0</v>
      </c>
      <c r="CZ14" s="10">
        <f>'Commandes - Calculs auto'!CZ22</f>
        <v>0</v>
      </c>
      <c r="DA14" s="10">
        <f>'Commandes - Calculs auto'!DA22</f>
        <v>0</v>
      </c>
      <c r="DB14" s="10">
        <f>'Commandes - Calculs auto'!DB22</f>
        <v>0</v>
      </c>
      <c r="DC14" s="10">
        <f>'Commandes - Calculs auto'!DC22</f>
        <v>0</v>
      </c>
      <c r="DD14" s="10">
        <f>'Commandes - Calculs auto'!DD22</f>
        <v>0</v>
      </c>
      <c r="DE14" s="10">
        <f>'Commandes - Calculs auto'!DE22</f>
        <v>0</v>
      </c>
      <c r="DF14" s="10">
        <f>'Commandes - Calculs auto'!DF22</f>
        <v>0</v>
      </c>
      <c r="DG14" s="10">
        <f>'Commandes - Calculs auto'!DG22</f>
        <v>0</v>
      </c>
    </row>
    <row r="15">
      <c r="C15" t="str">
        <v>TVA encaissée</v>
      </c>
      <c r="D15" s="10">
        <f>TVA!D43</f>
        <v>0</v>
      </c>
      <c r="E15" s="10">
        <f>TVA!E43</f>
        <v>0</v>
      </c>
      <c r="F15" s="10">
        <f>TVA!F43</f>
        <v>0</v>
      </c>
      <c r="G15" s="10">
        <f>TVA!G43</f>
        <v>0</v>
      </c>
      <c r="H15" s="10">
        <f>TVA!H43</f>
        <v>0</v>
      </c>
      <c r="I15" s="10">
        <f>TVA!I43</f>
        <v>0</v>
      </c>
      <c r="J15" s="10">
        <f>TVA!J43</f>
        <v>0</v>
      </c>
      <c r="K15" s="10">
        <f>TVA!K43</f>
        <v>0</v>
      </c>
      <c r="L15" s="10">
        <f>TVA!L43</f>
        <v>0</v>
      </c>
      <c r="M15" s="10">
        <f>TVA!M43</f>
        <v>0</v>
      </c>
      <c r="N15" s="10">
        <f>TVA!N43</f>
        <v>0</v>
      </c>
      <c r="O15" s="10">
        <f>TVA!O43</f>
        <v>0</v>
      </c>
      <c r="P15" s="10">
        <f>TVA!P43</f>
        <v>0</v>
      </c>
      <c r="Q15" s="10">
        <f>TVA!Q43</f>
        <v>0</v>
      </c>
      <c r="R15" s="10">
        <f>TVA!R43</f>
        <v>0</v>
      </c>
      <c r="S15" s="10">
        <f>TVA!S43</f>
        <v>0</v>
      </c>
      <c r="T15" s="10">
        <f>TVA!T43</f>
        <v>0</v>
      </c>
      <c r="U15" s="10">
        <f>TVA!U43</f>
        <v>0</v>
      </c>
      <c r="V15" s="10">
        <f>TVA!V43</f>
        <v>0</v>
      </c>
      <c r="W15" s="10">
        <f>TVA!W43</f>
        <v>0</v>
      </c>
      <c r="X15" s="10">
        <f>TVA!X43</f>
        <v>0</v>
      </c>
      <c r="Y15" s="10">
        <f>TVA!Y43</f>
        <v>0</v>
      </c>
      <c r="Z15" s="10">
        <f>TVA!Z43</f>
        <v>0</v>
      </c>
      <c r="AA15" s="10">
        <f>TVA!AA43</f>
        <v>0</v>
      </c>
      <c r="AB15" s="10">
        <f>TVA!AB43</f>
        <v>0</v>
      </c>
      <c r="AC15" s="10">
        <f>TVA!AC43</f>
        <v>0</v>
      </c>
      <c r="AD15" s="10">
        <f>TVA!AD43</f>
        <v>0</v>
      </c>
      <c r="AE15" s="10">
        <f>TVA!AE43</f>
        <v>0</v>
      </c>
      <c r="AF15" s="10">
        <f>TVA!AF43</f>
        <v>0</v>
      </c>
      <c r="AG15" s="10">
        <f>TVA!AG43</f>
        <v>0</v>
      </c>
      <c r="AH15" s="10">
        <f>TVA!AH43</f>
        <v>0</v>
      </c>
      <c r="AI15" s="10">
        <f>TVA!AI43</f>
        <v>0</v>
      </c>
      <c r="AJ15" s="10">
        <f>TVA!AJ43</f>
        <v>0</v>
      </c>
      <c r="AK15" s="10">
        <f>TVA!AK43</f>
        <v>0</v>
      </c>
      <c r="AL15" s="10">
        <f>TVA!AL43</f>
        <v>0</v>
      </c>
      <c r="AM15" s="10">
        <f>TVA!AM43</f>
        <v>0</v>
      </c>
      <c r="AN15" s="10">
        <f>TVA!AN43</f>
        <v>0</v>
      </c>
      <c r="AO15" s="10">
        <f>TVA!AO43</f>
        <v>0</v>
      </c>
      <c r="AP15" s="10">
        <f>TVA!AP43</f>
        <v>0</v>
      </c>
      <c r="AQ15" s="10">
        <f>TVA!AQ43</f>
        <v>0</v>
      </c>
      <c r="AR15" s="10">
        <f>TVA!AR43</f>
        <v>0</v>
      </c>
      <c r="AS15" s="10">
        <f>TVA!AS43</f>
        <v>0</v>
      </c>
      <c r="AT15" s="10">
        <f>TVA!AT43</f>
        <v>0</v>
      </c>
      <c r="AU15" s="10">
        <f>TVA!AU43</f>
        <v>0</v>
      </c>
      <c r="AV15" s="10">
        <f>TVA!AV43</f>
        <v>0</v>
      </c>
      <c r="AW15" s="10">
        <f>TVA!AW43</f>
        <v>0</v>
      </c>
      <c r="AX15" s="10">
        <f>TVA!AX43</f>
        <v>0</v>
      </c>
      <c r="AY15" s="10">
        <f>TVA!AY43</f>
        <v>0</v>
      </c>
      <c r="AZ15" s="10">
        <f>TVA!AZ43</f>
        <v>0</v>
      </c>
      <c r="BA15" s="10">
        <f>TVA!BA43</f>
        <v>0</v>
      </c>
      <c r="BB15" s="10">
        <f>TVA!BB43</f>
        <v>0</v>
      </c>
      <c r="BC15" s="10">
        <f>TVA!BC43</f>
        <v>0</v>
      </c>
      <c r="BD15" s="10">
        <f>TVA!BD43</f>
        <v>0</v>
      </c>
      <c r="BE15" s="10">
        <f>TVA!BE43</f>
        <v>0</v>
      </c>
      <c r="BF15" s="10">
        <f>TVA!BF43</f>
        <v>0</v>
      </c>
      <c r="BG15" s="10">
        <f>TVA!BG43</f>
        <v>0</v>
      </c>
      <c r="BH15" s="10">
        <f>TVA!BH43</f>
        <v>0</v>
      </c>
      <c r="BI15" s="10">
        <f>TVA!BI43</f>
        <v>0</v>
      </c>
      <c r="BJ15" s="10">
        <f>TVA!BJ43</f>
        <v>0</v>
      </c>
      <c r="BK15" s="10">
        <f>TVA!BK43</f>
        <v>0</v>
      </c>
      <c r="BL15" s="10">
        <f>TVA!BL43</f>
        <v>0</v>
      </c>
      <c r="BM15" s="10">
        <f>TVA!BM43</f>
        <v>0</v>
      </c>
      <c r="BN15" s="10">
        <f>TVA!BN43</f>
        <v>0</v>
      </c>
      <c r="BO15" s="10">
        <f>TVA!BO43</f>
        <v>0</v>
      </c>
      <c r="BP15" s="10">
        <f>TVA!BP43</f>
        <v>0</v>
      </c>
      <c r="BQ15" s="10">
        <f>TVA!BQ43</f>
        <v>0</v>
      </c>
      <c r="BR15" s="10">
        <f>TVA!BR43</f>
        <v>0</v>
      </c>
      <c r="BS15" s="10">
        <f>TVA!BS43</f>
        <v>0</v>
      </c>
      <c r="BT15" s="10">
        <f>TVA!BT43</f>
        <v>0</v>
      </c>
      <c r="BU15" s="10">
        <f>TVA!BU43</f>
        <v>0</v>
      </c>
      <c r="BV15" s="10">
        <f>TVA!BV43</f>
        <v>0</v>
      </c>
      <c r="BW15" s="10">
        <f>TVA!BW43</f>
        <v>0</v>
      </c>
      <c r="BX15" s="10">
        <f>TVA!BX43</f>
        <v>0</v>
      </c>
      <c r="BY15" s="10">
        <f>TVA!BY43</f>
        <v>0</v>
      </c>
      <c r="BZ15" s="10">
        <f>TVA!BZ43</f>
        <v>0</v>
      </c>
      <c r="CA15" s="10">
        <f>TVA!CA43</f>
        <v>0</v>
      </c>
      <c r="CB15" s="10">
        <f>TVA!CB43</f>
        <v>0</v>
      </c>
      <c r="CC15" s="10">
        <f>TVA!CC43</f>
        <v>0</v>
      </c>
      <c r="CD15" s="10">
        <f>TVA!CD43</f>
        <v>0</v>
      </c>
      <c r="CE15" s="10">
        <f>TVA!CE43</f>
        <v>0</v>
      </c>
      <c r="CF15" s="10">
        <f>TVA!CF43</f>
        <v>0</v>
      </c>
      <c r="CG15" s="10">
        <f>TVA!CG43</f>
        <v>0</v>
      </c>
      <c r="CH15" s="10">
        <f>TVA!CH43</f>
        <v>0</v>
      </c>
      <c r="CI15" s="10">
        <f>TVA!CI43</f>
        <v>0</v>
      </c>
      <c r="CJ15" s="10">
        <f>TVA!CJ43</f>
        <v>0</v>
      </c>
      <c r="CK15" s="10">
        <f>TVA!CK43</f>
        <v>0</v>
      </c>
      <c r="CL15" s="10">
        <f>TVA!CL43</f>
        <v>0</v>
      </c>
      <c r="CM15" s="10">
        <f>TVA!CM43</f>
        <v>0</v>
      </c>
      <c r="CN15" s="10">
        <f>TVA!CN43</f>
        <v>0</v>
      </c>
      <c r="CO15" s="10">
        <f>TVA!CO43</f>
        <v>0</v>
      </c>
      <c r="CP15" s="10">
        <f>TVA!CP43</f>
        <v>0</v>
      </c>
      <c r="CQ15" s="10">
        <f>TVA!CQ43</f>
        <v>0</v>
      </c>
      <c r="CR15" s="10">
        <f>TVA!CR43</f>
        <v>0</v>
      </c>
      <c r="CS15" s="10">
        <f>TVA!CS43</f>
        <v>0</v>
      </c>
      <c r="CT15" s="10">
        <f>TVA!CT43</f>
        <v>0</v>
      </c>
      <c r="CU15" s="10">
        <f>TVA!CU43</f>
        <v>0</v>
      </c>
      <c r="CV15" s="10">
        <f>TVA!CV43</f>
        <v>0</v>
      </c>
      <c r="CW15" s="10">
        <f>TVA!CW43</f>
        <v>0</v>
      </c>
      <c r="CX15" s="10">
        <f>TVA!CX43</f>
        <v>0</v>
      </c>
      <c r="CY15" s="10">
        <f>TVA!CY43</f>
        <v>0</v>
      </c>
      <c r="CZ15" s="10">
        <f>TVA!CZ43</f>
        <v>0</v>
      </c>
      <c r="DA15" s="10">
        <f>TVA!DA43</f>
        <v>0</v>
      </c>
      <c r="DB15" s="10">
        <f>TVA!DB43</f>
        <v>0</v>
      </c>
      <c r="DC15" s="10">
        <f>TVA!DC43</f>
        <v>0</v>
      </c>
      <c r="DD15" s="10">
        <f>TVA!DD43</f>
        <v>0</v>
      </c>
      <c r="DE15" s="10">
        <f>TVA!DE43</f>
        <v>0</v>
      </c>
      <c r="DF15" s="10">
        <f>TVA!DF43</f>
        <v>0</v>
      </c>
      <c r="DG15" s="10">
        <f>TVA!DG43</f>
        <v>0</v>
      </c>
    </row>
    <row r="16">
      <c r="C16" t="str">
        <v>Remboursement TVA</v>
      </c>
      <c r="E16" s="10">
        <f>D46</f>
        <v>0</v>
      </c>
      <c r="F16" s="10">
        <f>E46</f>
        <v>0</v>
      </c>
      <c r="G16" s="10">
        <f>F46</f>
        <v>0</v>
      </c>
      <c r="H16" s="10">
        <f>G46</f>
        <v>0</v>
      </c>
      <c r="I16" s="10">
        <f>H46</f>
        <v>0</v>
      </c>
      <c r="J16" s="10">
        <f>I46</f>
        <v>0</v>
      </c>
      <c r="K16" s="10">
        <f>J46</f>
        <v>0</v>
      </c>
      <c r="L16" s="10">
        <f>K46</f>
        <v>0</v>
      </c>
      <c r="M16" s="10">
        <f>L46</f>
        <v>0</v>
      </c>
      <c r="N16" s="10">
        <f>M46</f>
        <v>0</v>
      </c>
      <c r="O16" s="10">
        <f>N46</f>
        <v>0</v>
      </c>
      <c r="P16" s="10">
        <f>O46</f>
        <v>0</v>
      </c>
      <c r="Q16" s="10">
        <f>P46</f>
        <v>0</v>
      </c>
      <c r="R16" s="10">
        <f>Q46</f>
        <v>0</v>
      </c>
      <c r="S16" s="10">
        <f>R46</f>
        <v>0</v>
      </c>
      <c r="T16" s="10">
        <f>S46</f>
        <v>0</v>
      </c>
      <c r="U16" s="10">
        <f>T46</f>
        <v>0</v>
      </c>
      <c r="V16" s="10">
        <f>U46</f>
        <v>0</v>
      </c>
      <c r="W16" s="10">
        <f>V46</f>
        <v>0</v>
      </c>
      <c r="X16" s="10">
        <f>W46</f>
        <v>0</v>
      </c>
      <c r="Y16" s="10">
        <f>X46</f>
        <v>0</v>
      </c>
      <c r="Z16" s="10">
        <f>Y46</f>
        <v>0</v>
      </c>
      <c r="AA16" s="10">
        <f>Z46</f>
        <v>0</v>
      </c>
      <c r="AB16" s="10">
        <f>AA46</f>
        <v>0</v>
      </c>
      <c r="AC16" s="10">
        <f>AB46</f>
        <v>0</v>
      </c>
      <c r="AD16" s="10">
        <f>AC46</f>
        <v>0</v>
      </c>
      <c r="AE16" s="10">
        <f>AD46</f>
        <v>0</v>
      </c>
      <c r="AF16" s="10">
        <f>AE46</f>
        <v>0</v>
      </c>
      <c r="AG16" s="10">
        <f>AF46</f>
        <v>0</v>
      </c>
      <c r="AH16" s="10">
        <f>AG46</f>
        <v>0</v>
      </c>
      <c r="AI16" s="10">
        <f>AH46</f>
        <v>0</v>
      </c>
      <c r="AJ16" s="10">
        <f>AI46</f>
        <v>0</v>
      </c>
      <c r="AK16" s="10">
        <f>AJ46</f>
        <v>0</v>
      </c>
      <c r="AL16" s="10">
        <f>AK46</f>
        <v>0</v>
      </c>
      <c r="AM16" s="10">
        <f>AL46</f>
        <v>0</v>
      </c>
      <c r="AN16" s="10">
        <f>AM46</f>
        <v>0</v>
      </c>
      <c r="AO16" s="10">
        <f>AN46</f>
        <v>0</v>
      </c>
      <c r="AP16" s="10">
        <f>AO46</f>
        <v>0</v>
      </c>
      <c r="AQ16" s="10">
        <f>AP46</f>
        <v>0</v>
      </c>
      <c r="AR16" s="10">
        <f>AQ46</f>
        <v>0</v>
      </c>
      <c r="AS16" s="10">
        <f>AR46</f>
        <v>0</v>
      </c>
      <c r="AT16" s="10">
        <f>AS46</f>
        <v>0</v>
      </c>
      <c r="AU16" s="10">
        <f>AT46</f>
        <v>0</v>
      </c>
      <c r="AV16" s="10">
        <f>AU46</f>
        <v>0</v>
      </c>
      <c r="AW16" s="10">
        <f>AV46</f>
        <v>0</v>
      </c>
      <c r="AX16" s="10">
        <f>AW46</f>
        <v>0</v>
      </c>
      <c r="AY16" s="10">
        <f>AX46</f>
        <v>0</v>
      </c>
      <c r="AZ16" s="10">
        <f>AY46</f>
        <v>0</v>
      </c>
      <c r="BA16" s="10">
        <f>AZ46</f>
        <v>0</v>
      </c>
      <c r="BB16" s="10">
        <f>BA46</f>
        <v>0</v>
      </c>
      <c r="BC16" s="10">
        <f>BB46</f>
        <v>0</v>
      </c>
      <c r="BD16" s="10">
        <f>BC46</f>
        <v>0</v>
      </c>
      <c r="BE16" s="10">
        <f>BD46</f>
        <v>0</v>
      </c>
      <c r="BF16" s="10">
        <f>BE46</f>
        <v>0</v>
      </c>
      <c r="BG16" s="10">
        <f>BF46</f>
        <v>0</v>
      </c>
      <c r="BH16" s="10">
        <f>BG46</f>
        <v>0</v>
      </c>
      <c r="BI16" s="10">
        <f>BH46</f>
        <v>0</v>
      </c>
      <c r="BJ16" s="10">
        <f>BI46</f>
        <v>0</v>
      </c>
      <c r="BK16" s="10">
        <f>BJ46</f>
        <v>0</v>
      </c>
      <c r="BL16" s="10">
        <f>BK46</f>
        <v>0</v>
      </c>
      <c r="BM16" s="10">
        <f>BL46</f>
        <v>0</v>
      </c>
      <c r="BN16" s="10">
        <f>BM46</f>
        <v>0</v>
      </c>
      <c r="BO16" s="10">
        <f>BN46</f>
        <v>0</v>
      </c>
      <c r="BP16" s="10">
        <f>BO46</f>
        <v>0</v>
      </c>
      <c r="BQ16" s="10">
        <f>BP46</f>
        <v>0</v>
      </c>
      <c r="BR16" s="10">
        <f>BQ46</f>
        <v>0</v>
      </c>
      <c r="BS16" s="10">
        <f>BR46</f>
        <v>0</v>
      </c>
      <c r="BT16" s="10">
        <f>BS46</f>
        <v>0</v>
      </c>
      <c r="BU16" s="10">
        <f>BT46</f>
        <v>0</v>
      </c>
      <c r="BV16" s="10">
        <f>BU46</f>
        <v>0</v>
      </c>
      <c r="BW16" s="10">
        <f>BV46</f>
        <v>0</v>
      </c>
      <c r="BX16" s="10">
        <f>BW46</f>
        <v>0</v>
      </c>
      <c r="BY16" s="10">
        <f>BX46</f>
        <v>0</v>
      </c>
      <c r="BZ16" s="10">
        <f>BY46</f>
        <v>0</v>
      </c>
      <c r="CA16" s="10">
        <f>BZ46</f>
        <v>0</v>
      </c>
      <c r="CB16" s="10">
        <f>CA46</f>
        <v>0</v>
      </c>
      <c r="CC16" s="10">
        <f>CB46</f>
        <v>0</v>
      </c>
      <c r="CD16" s="10">
        <f>CC46</f>
        <v>0</v>
      </c>
      <c r="CE16" s="10">
        <f>CD46</f>
        <v>0</v>
      </c>
      <c r="CF16" s="10">
        <f>CE46</f>
        <v>0</v>
      </c>
      <c r="CG16" s="10">
        <f>CF46</f>
        <v>0</v>
      </c>
      <c r="CH16" s="10">
        <f>CG46</f>
        <v>0</v>
      </c>
      <c r="CI16" s="10">
        <f>CH46</f>
        <v>0</v>
      </c>
      <c r="CJ16" s="10">
        <f>CI46</f>
        <v>0</v>
      </c>
      <c r="CK16" s="10">
        <f>CJ46</f>
        <v>0</v>
      </c>
      <c r="CL16" s="10">
        <f>CK46</f>
        <v>0</v>
      </c>
      <c r="CM16" s="10">
        <f>CL46</f>
        <v>0</v>
      </c>
      <c r="CN16" s="10">
        <f>CM46</f>
        <v>0</v>
      </c>
      <c r="CO16" s="10">
        <f>CN46</f>
        <v>0</v>
      </c>
      <c r="CP16" s="10">
        <f>CO46</f>
        <v>0</v>
      </c>
      <c r="CQ16" s="10">
        <f>CP46</f>
        <v>0</v>
      </c>
      <c r="CR16" s="10">
        <f>CQ46</f>
        <v>0</v>
      </c>
      <c r="CS16" s="10">
        <f>CR46</f>
        <v>0</v>
      </c>
      <c r="CT16" s="10">
        <f>CS46</f>
        <v>0</v>
      </c>
      <c r="CU16" s="10">
        <f>CT46</f>
        <v>0</v>
      </c>
      <c r="CV16" s="10">
        <f>CU46</f>
        <v>0</v>
      </c>
      <c r="CW16" s="10">
        <f>CV46</f>
        <v>0</v>
      </c>
      <c r="CX16" s="10">
        <f>CW46</f>
        <v>0</v>
      </c>
      <c r="CY16" s="10">
        <f>CX46</f>
        <v>0</v>
      </c>
      <c r="CZ16" s="10">
        <f>CY46</f>
        <v>0</v>
      </c>
      <c r="DA16" s="10">
        <f>CZ46</f>
        <v>0</v>
      </c>
      <c r="DB16" s="10">
        <f>DA46</f>
        <v>0</v>
      </c>
      <c r="DC16" s="10">
        <f>DB46</f>
        <v>0</v>
      </c>
      <c r="DD16" s="10">
        <f>DC46</f>
        <v>0</v>
      </c>
      <c r="DE16" s="10">
        <f>DD46</f>
        <v>0</v>
      </c>
      <c r="DF16" s="10">
        <f>DE46</f>
        <v>0</v>
      </c>
      <c r="DG16" s="10">
        <f>DF46</f>
        <v>0</v>
      </c>
    </row>
    <row r="17">
      <c r="C17" t="str">
        <v xml:space="preserve">Hors exploitation </v>
      </c>
    </row>
    <row r="18">
      <c r="C18" t="str">
        <v>Capital fondateurs</v>
      </c>
    </row>
    <row r="19">
      <c r="C19" t="str">
        <v>Capital investisseurs</v>
      </c>
    </row>
    <row r="20">
      <c r="C20" t="str">
        <v>Prêts bancaires Court Terme</v>
      </c>
    </row>
    <row r="21">
      <c r="C21" t="str">
        <v>Prêts bancaires Moyen/Long Terme</v>
      </c>
    </row>
    <row r="22">
      <c r="C22" t="str">
        <v>Subventions  / Mécénat / (Crowdfunding) Dons</v>
      </c>
      <c r="D22" s="10">
        <f>SUM(D23:D26)</f>
        <v>0</v>
      </c>
      <c r="E22" s="10">
        <f>SUM(E23:E26)</f>
        <v>0</v>
      </c>
      <c r="F22" s="10">
        <f>SUM(F23:F26)</f>
        <v>0</v>
      </c>
      <c r="G22" s="10">
        <f>SUM(G23:G26)</f>
        <v>0</v>
      </c>
      <c r="H22" s="10">
        <f>SUM(H23:H26)</f>
        <v>0</v>
      </c>
      <c r="I22" s="10">
        <f>SUM(I23:I26)</f>
        <v>0</v>
      </c>
      <c r="J22" s="10">
        <f>SUM(J23:J26)</f>
        <v>0</v>
      </c>
      <c r="K22" s="10">
        <f>SUM(K23:K26)</f>
        <v>0</v>
      </c>
      <c r="L22" s="10">
        <f>SUM(L23:L26)</f>
        <v>0</v>
      </c>
      <c r="M22" s="10">
        <f>SUM(M23:M26)</f>
        <v>0</v>
      </c>
      <c r="N22" s="10">
        <f>SUM(N23:N26)</f>
        <v>0</v>
      </c>
      <c r="O22" s="10">
        <f>SUM(O23:O26)</f>
        <v>0</v>
      </c>
      <c r="P22" s="10">
        <f>SUM(P23:P26)</f>
        <v>0</v>
      </c>
      <c r="Q22" s="10">
        <f>SUM(Q23:Q26)</f>
        <v>0</v>
      </c>
      <c r="R22" s="10">
        <f>SUM(R23:R26)</f>
        <v>0</v>
      </c>
      <c r="S22" s="10">
        <f>SUM(S23:S26)</f>
        <v>0</v>
      </c>
      <c r="T22" s="10">
        <f>SUM(T23:T26)</f>
        <v>0</v>
      </c>
      <c r="U22" s="10">
        <f>SUM(U23:U26)</f>
        <v>0</v>
      </c>
      <c r="V22" s="10">
        <f>SUM(V23:V26)</f>
        <v>0</v>
      </c>
      <c r="W22" s="10">
        <f>SUM(W23:W26)</f>
        <v>0</v>
      </c>
      <c r="X22" s="10">
        <f>SUM(X23:X26)</f>
        <v>0</v>
      </c>
      <c r="Y22" s="10">
        <f>SUM(Y23:Y26)</f>
        <v>0</v>
      </c>
      <c r="Z22" s="10">
        <f>SUM(Z23:Z26)</f>
        <v>0</v>
      </c>
      <c r="AA22" s="10">
        <f>SUM(AA23:AA26)</f>
        <v>0</v>
      </c>
      <c r="AB22" s="10">
        <f>SUM(AB23:AB26)</f>
        <v>0</v>
      </c>
      <c r="AC22" s="10">
        <f>SUM(AC23:AC26)</f>
        <v>0</v>
      </c>
      <c r="AD22" s="10">
        <f>SUM(AD23:AD26)</f>
        <v>0</v>
      </c>
      <c r="AE22" s="10">
        <f>SUM(AE23:AE26)</f>
        <v>0</v>
      </c>
      <c r="AF22" s="10">
        <f>SUM(AF23:AF26)</f>
        <v>0</v>
      </c>
      <c r="AG22" s="10">
        <f>SUM(AG23:AG26)</f>
        <v>0</v>
      </c>
      <c r="AH22" s="10">
        <f>SUM(AH23:AH26)</f>
        <v>0</v>
      </c>
      <c r="AI22" s="10">
        <f>SUM(AI23:AI26)</f>
        <v>0</v>
      </c>
      <c r="AJ22" s="10">
        <f>SUM(AJ23:AJ26)</f>
        <v>0</v>
      </c>
      <c r="AK22" s="10">
        <f>SUM(AK23:AK26)</f>
        <v>0</v>
      </c>
      <c r="AL22" s="10">
        <f>SUM(AL23:AL26)</f>
        <v>0</v>
      </c>
      <c r="AM22" s="10">
        <f>SUM(AM23:AM26)</f>
        <v>0</v>
      </c>
      <c r="AN22" s="10">
        <f>SUM(AN23:AN26)</f>
        <v>0</v>
      </c>
      <c r="AO22" s="10">
        <f>SUM(AO23:AO26)</f>
        <v>0</v>
      </c>
      <c r="AP22" s="10">
        <f>SUM(AP23:AP26)</f>
        <v>0</v>
      </c>
      <c r="AQ22" s="10">
        <f>SUM(AQ23:AQ26)</f>
        <v>0</v>
      </c>
      <c r="AR22" s="10">
        <f>SUM(AR23:AR26)</f>
        <v>0</v>
      </c>
      <c r="AS22" s="10">
        <f>SUM(AS23:AS26)</f>
        <v>0</v>
      </c>
      <c r="AT22" s="10">
        <f>SUM(AT23:AT26)</f>
        <v>0</v>
      </c>
      <c r="AU22" s="10">
        <f>SUM(AU23:AU26)</f>
        <v>0</v>
      </c>
      <c r="AV22" s="10">
        <f>SUM(AV23:AV26)</f>
        <v>0</v>
      </c>
      <c r="AW22" s="10">
        <f>SUM(AW23:AW26)</f>
        <v>0</v>
      </c>
      <c r="AX22" s="10">
        <f>SUM(AX23:AX26)</f>
        <v>0</v>
      </c>
      <c r="AY22" s="10">
        <f>SUM(AY23:AY26)</f>
        <v>0</v>
      </c>
      <c r="AZ22" s="10">
        <f>SUM(AZ23:AZ26)</f>
        <v>0</v>
      </c>
      <c r="BA22" s="10">
        <f>SUM(BA23:BA26)</f>
        <v>0</v>
      </c>
      <c r="BB22" s="10">
        <f>SUM(BB23:BB26)</f>
        <v>0</v>
      </c>
      <c r="BC22" s="10">
        <f>SUM(BC23:BC26)</f>
        <v>0</v>
      </c>
      <c r="BD22" s="10">
        <f>SUM(BD23:BD26)</f>
        <v>0</v>
      </c>
      <c r="BE22" s="10">
        <f>SUM(BE23:BE26)</f>
        <v>0</v>
      </c>
      <c r="BF22" s="10">
        <f>SUM(BF23:BF26)</f>
        <v>0</v>
      </c>
      <c r="BG22" s="10">
        <f>SUM(BG23:BG26)</f>
        <v>0</v>
      </c>
      <c r="BH22" s="10">
        <f>SUM(BH23:BH26)</f>
        <v>0</v>
      </c>
      <c r="BI22" s="10">
        <f>SUM(BI23:BI26)</f>
        <v>0</v>
      </c>
      <c r="BJ22" s="10">
        <f>SUM(BJ23:BJ26)</f>
        <v>0</v>
      </c>
      <c r="BK22" s="10">
        <f>SUM(BK23:BK26)</f>
        <v>0</v>
      </c>
      <c r="BL22" s="10">
        <f>SUM(BL23:BL26)</f>
        <v>0</v>
      </c>
      <c r="BM22" s="10">
        <f>SUM(BM23:BM26)</f>
        <v>0</v>
      </c>
      <c r="BN22" s="10">
        <f>SUM(BN23:BN26)</f>
        <v>0</v>
      </c>
      <c r="BO22" s="10">
        <f>SUM(BO23:BO26)</f>
        <v>0</v>
      </c>
      <c r="BP22" s="10">
        <f>SUM(BP23:BP26)</f>
        <v>0</v>
      </c>
      <c r="BQ22" s="10">
        <f>SUM(BQ23:BQ26)</f>
        <v>0</v>
      </c>
      <c r="BR22" s="10">
        <f>SUM(BR23:BR26)</f>
        <v>0</v>
      </c>
      <c r="BS22" s="10">
        <f>SUM(BS23:BS26)</f>
        <v>0</v>
      </c>
      <c r="BT22" s="10">
        <f>SUM(BT23:BT26)</f>
        <v>0</v>
      </c>
      <c r="BU22" s="10">
        <f>SUM(BU23:BU26)</f>
        <v>0</v>
      </c>
      <c r="BV22" s="10">
        <f>SUM(BV23:BV26)</f>
        <v>0</v>
      </c>
      <c r="BW22" s="10">
        <f>SUM(BW23:BW26)</f>
        <v>0</v>
      </c>
      <c r="BX22" s="10">
        <f>SUM(BX23:BX26)</f>
        <v>0</v>
      </c>
      <c r="BY22" s="10">
        <f>SUM(BY23:BY26)</f>
        <v>0</v>
      </c>
      <c r="BZ22" s="10">
        <f>SUM(BZ23:BZ26)</f>
        <v>0</v>
      </c>
      <c r="CA22" s="10">
        <f>SUM(CA23:CA26)</f>
        <v>0</v>
      </c>
      <c r="CB22" s="10">
        <f>SUM(CB23:CB26)</f>
        <v>0</v>
      </c>
      <c r="CC22" s="10">
        <f>SUM(CC23:CC26)</f>
        <v>0</v>
      </c>
      <c r="CD22" s="10">
        <f>SUM(CD23:CD26)</f>
        <v>0</v>
      </c>
      <c r="CE22" s="10">
        <f>SUM(CE23:CE26)</f>
        <v>0</v>
      </c>
      <c r="CF22" s="10">
        <f>SUM(CF23:CF26)</f>
        <v>0</v>
      </c>
      <c r="CG22" s="10">
        <f>SUM(CG23:CG26)</f>
        <v>0</v>
      </c>
      <c r="CH22" s="10">
        <f>SUM(CH23:CH26)</f>
        <v>0</v>
      </c>
      <c r="CI22" s="10">
        <f>SUM(CI23:CI26)</f>
        <v>0</v>
      </c>
      <c r="CJ22" s="10">
        <f>SUM(CJ23:CJ26)</f>
        <v>0</v>
      </c>
      <c r="CK22" s="10">
        <f>SUM(CK23:CK26)</f>
        <v>0</v>
      </c>
      <c r="CL22" s="10">
        <f>SUM(CL23:CL26)</f>
        <v>0</v>
      </c>
      <c r="CM22" s="10">
        <f>SUM(CM23:CM26)</f>
        <v>0</v>
      </c>
      <c r="CN22" s="10">
        <f>SUM(CN23:CN26)</f>
        <v>0</v>
      </c>
      <c r="CO22" s="10">
        <f>SUM(CO23:CO26)</f>
        <v>0</v>
      </c>
      <c r="CP22" s="10">
        <f>SUM(CP23:CP26)</f>
        <v>0</v>
      </c>
      <c r="CQ22" s="10">
        <f>SUM(CQ23:CQ26)</f>
        <v>0</v>
      </c>
      <c r="CR22" s="10">
        <f>SUM(CR23:CR26)</f>
        <v>0</v>
      </c>
      <c r="CS22" s="10">
        <f>SUM(CS23:CS26)</f>
        <v>0</v>
      </c>
      <c r="CT22" s="10">
        <f>SUM(CT23:CT26)</f>
        <v>0</v>
      </c>
      <c r="CU22" s="10">
        <f>SUM(CU23:CU26)</f>
        <v>0</v>
      </c>
      <c r="CV22" s="10">
        <f>SUM(CV23:CV26)</f>
        <v>0</v>
      </c>
      <c r="CW22" s="10">
        <f>SUM(CW23:CW26)</f>
        <v>0</v>
      </c>
      <c r="CX22" s="10">
        <f>SUM(CX23:CX26)</f>
        <v>0</v>
      </c>
      <c r="CY22" s="10">
        <f>SUM(CY23:CY26)</f>
        <v>0</v>
      </c>
      <c r="CZ22" s="10">
        <f>SUM(CZ23:CZ26)</f>
        <v>0</v>
      </c>
      <c r="DA22" s="10">
        <f>SUM(DA23:DA26)</f>
        <v>0</v>
      </c>
      <c r="DB22" s="10">
        <f>SUM(DB23:DB26)</f>
        <v>0</v>
      </c>
      <c r="DC22" s="10">
        <f>SUM(DC23:DC26)</f>
        <v>0</v>
      </c>
      <c r="DD22" s="10">
        <f>SUM(DD23:DD26)</f>
        <v>0</v>
      </c>
      <c r="DE22" s="10">
        <f>SUM(DE23:DE26)</f>
        <v>0</v>
      </c>
      <c r="DF22" s="10">
        <f>SUM(DF23:DF26)</f>
        <v>0</v>
      </c>
      <c r="DG22" s="10">
        <f>SUM(DG23:DG26)</f>
        <v>0</v>
      </c>
    </row>
    <row r="23">
      <c r="C23" s="10" t="str">
        <v>Subventions / Mécénat / Dons d'investissement</v>
      </c>
    </row>
    <row r="24">
      <c r="C24" s="10" t="str">
        <v>Subvention / Mécénat / Dons d'exploitation 1</v>
      </c>
    </row>
    <row r="25">
      <c r="C25" s="10" t="str">
        <v>Subvention / Mécénat / Dons d'exploitation 2</v>
      </c>
    </row>
    <row r="26">
      <c r="C26" s="10" t="str">
        <v>Subvention / Mécénat / Dons d'exploitation 3</v>
      </c>
    </row>
    <row r="27">
      <c r="C27" t="str">
        <v>Quasi fonds propres : TP, PP, CCA (total)</v>
      </c>
      <c r="D27" s="10">
        <f>SUM(D28:D31)</f>
        <v>0</v>
      </c>
      <c r="E27" s="10">
        <f>SUM(E28:E31)</f>
        <v>0</v>
      </c>
      <c r="F27" s="10">
        <f>SUM(F28:F31)</f>
        <v>0</v>
      </c>
      <c r="G27" s="10">
        <f>SUM(G28:G31)</f>
        <v>0</v>
      </c>
      <c r="H27" s="10">
        <f>SUM(H28:H31)</f>
        <v>0</v>
      </c>
      <c r="I27" s="10">
        <f>SUM(I28:I31)</f>
        <v>0</v>
      </c>
      <c r="J27" s="10">
        <f>SUM(J28:J31)</f>
        <v>0</v>
      </c>
      <c r="K27" s="10">
        <f>SUM(K28:K31)</f>
        <v>0</v>
      </c>
      <c r="L27" s="10">
        <f>SUM(L28:L31)</f>
        <v>0</v>
      </c>
      <c r="M27" s="10">
        <f>SUM(M28:M31)</f>
        <v>0</v>
      </c>
      <c r="N27" s="10">
        <f>SUM(N28:N31)</f>
        <v>0</v>
      </c>
      <c r="O27" s="10">
        <f>SUM(O28:O31)</f>
        <v>0</v>
      </c>
      <c r="P27" s="10">
        <f>SUM(P28:P31)</f>
        <v>0</v>
      </c>
      <c r="Q27" s="10">
        <f>SUM(Q28:Q31)</f>
        <v>0</v>
      </c>
      <c r="R27" s="10">
        <f>SUM(R28:R31)</f>
        <v>0</v>
      </c>
      <c r="S27" s="10">
        <f>SUM(S28:S31)</f>
        <v>0</v>
      </c>
      <c r="T27" s="10">
        <f>SUM(T28:T31)</f>
        <v>0</v>
      </c>
      <c r="U27" s="10">
        <f>SUM(U28:U31)</f>
        <v>0</v>
      </c>
      <c r="V27" s="10">
        <f>SUM(V28:V31)</f>
        <v>0</v>
      </c>
      <c r="W27" s="10">
        <f>SUM(W28:W31)</f>
        <v>0</v>
      </c>
      <c r="X27" s="10">
        <f>SUM(X28:X31)</f>
        <v>0</v>
      </c>
      <c r="Y27" s="10">
        <f>SUM(Y28:Y31)</f>
        <v>0</v>
      </c>
      <c r="Z27" s="10">
        <f>SUM(Z28:Z31)</f>
        <v>0</v>
      </c>
      <c r="AA27" s="10">
        <f>SUM(AA28:AA31)</f>
        <v>0</v>
      </c>
      <c r="AB27" s="10">
        <f>SUM(AB28:AB31)</f>
        <v>0</v>
      </c>
      <c r="AC27" s="10">
        <f>SUM(AC28:AC31)</f>
        <v>0</v>
      </c>
      <c r="AD27" s="10">
        <f>SUM(AD28:AD31)</f>
        <v>0</v>
      </c>
      <c r="AE27" s="10">
        <f>SUM(AE28:AE31)</f>
        <v>0</v>
      </c>
      <c r="AF27" s="10">
        <f>SUM(AF28:AF31)</f>
        <v>0</v>
      </c>
      <c r="AG27" s="10">
        <f>SUM(AG28:AG31)</f>
        <v>0</v>
      </c>
      <c r="AH27" s="10">
        <f>SUM(AH28:AH31)</f>
        <v>0</v>
      </c>
      <c r="AI27" s="10">
        <f>SUM(AI28:AI31)</f>
        <v>0</v>
      </c>
      <c r="AJ27" s="10">
        <f>SUM(AJ28:AJ31)</f>
        <v>0</v>
      </c>
      <c r="AK27" s="10">
        <f>SUM(AK28:AK31)</f>
        <v>0</v>
      </c>
      <c r="AL27" s="10">
        <f>SUM(AL28:AL31)</f>
        <v>0</v>
      </c>
      <c r="AM27" s="10">
        <f>SUM(AM28:AM31)</f>
        <v>0</v>
      </c>
      <c r="AN27" s="10">
        <f>SUM(AN28:AN31)</f>
        <v>0</v>
      </c>
      <c r="AO27" s="10">
        <f>SUM(AO28:AO31)</f>
        <v>0</v>
      </c>
      <c r="AP27" s="10">
        <f>SUM(AP28:AP31)</f>
        <v>0</v>
      </c>
      <c r="AQ27" s="10">
        <f>SUM(AQ28:AQ31)</f>
        <v>0</v>
      </c>
      <c r="AR27" s="10">
        <f>SUM(AR28:AR31)</f>
        <v>0</v>
      </c>
      <c r="AS27" s="10">
        <f>SUM(AS28:AS31)</f>
        <v>0</v>
      </c>
      <c r="AT27" s="10">
        <f>SUM(AT28:AT31)</f>
        <v>0</v>
      </c>
      <c r="AU27" s="10">
        <f>SUM(AU28:AU31)</f>
        <v>0</v>
      </c>
      <c r="AV27" s="10">
        <f>SUM(AV28:AV31)</f>
        <v>0</v>
      </c>
      <c r="AW27" s="10">
        <f>SUM(AW28:AW31)</f>
        <v>0</v>
      </c>
      <c r="AX27" s="10">
        <f>SUM(AX28:AX31)</f>
        <v>0</v>
      </c>
      <c r="AY27" s="10">
        <f>SUM(AY28:AY31)</f>
        <v>0</v>
      </c>
      <c r="AZ27" s="10">
        <f>SUM(AZ28:AZ31)</f>
        <v>0</v>
      </c>
      <c r="BA27" s="10">
        <f>SUM(BA28:BA31)</f>
        <v>0</v>
      </c>
      <c r="BB27" s="10">
        <f>SUM(BB28:BB31)</f>
        <v>0</v>
      </c>
      <c r="BC27" s="10">
        <f>SUM(BC28:BC31)</f>
        <v>0</v>
      </c>
      <c r="BD27" s="10">
        <f>SUM(BD28:BD31)</f>
        <v>0</v>
      </c>
      <c r="BE27" s="10">
        <f>SUM(BE28:BE31)</f>
        <v>0</v>
      </c>
      <c r="BF27" s="10">
        <f>SUM(BF28:BF31)</f>
        <v>0</v>
      </c>
      <c r="BG27" s="10">
        <f>SUM(BG28:BG31)</f>
        <v>0</v>
      </c>
      <c r="BH27" s="10">
        <f>SUM(BH28:BH31)</f>
        <v>0</v>
      </c>
      <c r="BI27" s="10">
        <f>SUM(BI28:BI31)</f>
        <v>0</v>
      </c>
      <c r="BJ27" s="10">
        <f>SUM(BJ28:BJ31)</f>
        <v>0</v>
      </c>
      <c r="BK27" s="10">
        <f>SUM(BK28:BK31)</f>
        <v>0</v>
      </c>
      <c r="BL27" s="10">
        <f>SUM(BL28:BL31)</f>
        <v>0</v>
      </c>
      <c r="BM27" s="10">
        <f>SUM(BM28:BM31)</f>
        <v>0</v>
      </c>
      <c r="BN27" s="10">
        <f>SUM(BN28:BN31)</f>
        <v>0</v>
      </c>
      <c r="BO27" s="10">
        <f>SUM(BO28:BO31)</f>
        <v>0</v>
      </c>
      <c r="BP27" s="10">
        <f>SUM(BP28:BP31)</f>
        <v>0</v>
      </c>
      <c r="BQ27" s="10">
        <f>SUM(BQ28:BQ31)</f>
        <v>0</v>
      </c>
      <c r="BR27" s="10">
        <f>SUM(BR28:BR31)</f>
        <v>0</v>
      </c>
      <c r="BS27" s="10">
        <f>SUM(BS28:BS31)</f>
        <v>0</v>
      </c>
      <c r="BT27" s="10">
        <f>SUM(BT28:BT31)</f>
        <v>0</v>
      </c>
      <c r="BU27" s="10">
        <f>SUM(BU28:BU31)</f>
        <v>0</v>
      </c>
      <c r="BV27" s="10">
        <f>SUM(BV28:BV31)</f>
        <v>0</v>
      </c>
      <c r="BW27" s="10">
        <f>SUM(BW28:BW31)</f>
        <v>0</v>
      </c>
      <c r="BX27" s="10">
        <f>SUM(BX28:BX31)</f>
        <v>0</v>
      </c>
      <c r="BY27" s="10">
        <f>SUM(BY28:BY31)</f>
        <v>0</v>
      </c>
      <c r="BZ27" s="10">
        <f>SUM(BZ28:BZ31)</f>
        <v>0</v>
      </c>
      <c r="CA27" s="10">
        <f>SUM(CA28:CA31)</f>
        <v>0</v>
      </c>
      <c r="CB27" s="10">
        <f>SUM(CB28:CB31)</f>
        <v>0</v>
      </c>
      <c r="CC27" s="10">
        <f>SUM(CC28:CC31)</f>
        <v>0</v>
      </c>
      <c r="CD27" s="10">
        <f>SUM(CD28:CD31)</f>
        <v>0</v>
      </c>
      <c r="CE27" s="10">
        <f>SUM(CE28:CE31)</f>
        <v>0</v>
      </c>
      <c r="CF27" s="10">
        <f>SUM(CF28:CF31)</f>
        <v>0</v>
      </c>
      <c r="CG27" s="10">
        <f>SUM(CG28:CG31)</f>
        <v>0</v>
      </c>
      <c r="CH27" s="10">
        <f>SUM(CH28:CH31)</f>
        <v>0</v>
      </c>
      <c r="CI27" s="10">
        <f>SUM(CI28:CI31)</f>
        <v>0</v>
      </c>
      <c r="CJ27" s="10">
        <f>SUM(CJ28:CJ31)</f>
        <v>0</v>
      </c>
      <c r="CK27" s="10">
        <f>SUM(CK28:CK31)</f>
        <v>0</v>
      </c>
      <c r="CL27" s="10">
        <f>SUM(CL28:CL31)</f>
        <v>0</v>
      </c>
      <c r="CM27" s="10">
        <f>SUM(CM28:CM31)</f>
        <v>0</v>
      </c>
      <c r="CN27" s="10">
        <f>SUM(CN28:CN31)</f>
        <v>0</v>
      </c>
      <c r="CO27" s="10">
        <f>SUM(CO28:CO31)</f>
        <v>0</v>
      </c>
      <c r="CP27" s="10">
        <f>SUM(CP28:CP31)</f>
        <v>0</v>
      </c>
      <c r="CQ27" s="10">
        <f>SUM(CQ28:CQ31)</f>
        <v>0</v>
      </c>
      <c r="CR27" s="10">
        <f>SUM(CR28:CR31)</f>
        <v>0</v>
      </c>
      <c r="CS27" s="10">
        <f>SUM(CS28:CS31)</f>
        <v>0</v>
      </c>
      <c r="CT27" s="10">
        <f>SUM(CT28:CT31)</f>
        <v>0</v>
      </c>
      <c r="CU27" s="10">
        <f>SUM(CU28:CU31)</f>
        <v>0</v>
      </c>
      <c r="CV27" s="10">
        <f>SUM(CV28:CV31)</f>
        <v>0</v>
      </c>
      <c r="CW27" s="10">
        <f>SUM(CW28:CW31)</f>
        <v>0</v>
      </c>
      <c r="CX27" s="10">
        <f>SUM(CX28:CX31)</f>
        <v>0</v>
      </c>
      <c r="CY27" s="10">
        <f>SUM(CY28:CY31)</f>
        <v>0</v>
      </c>
      <c r="CZ27" s="10">
        <f>SUM(CZ28:CZ31)</f>
        <v>0</v>
      </c>
      <c r="DA27" s="10">
        <f>SUM(DA28:DA31)</f>
        <v>0</v>
      </c>
      <c r="DB27" s="10">
        <f>SUM(DB28:DB31)</f>
        <v>0</v>
      </c>
      <c r="DC27" s="10">
        <f>SUM(DC28:DC31)</f>
        <v>0</v>
      </c>
      <c r="DD27" s="10">
        <f>SUM(DD28:DD31)</f>
        <v>0</v>
      </c>
      <c r="DE27" s="10">
        <f>SUM(DE28:DE31)</f>
        <v>0</v>
      </c>
      <c r="DF27" s="10">
        <f>SUM(DF28:DF31)</f>
        <v>0</v>
      </c>
      <c r="DG27" s="10">
        <f>SUM(DG28:DG31)</f>
        <v>0</v>
      </c>
    </row>
    <row r="28">
      <c r="C28" s="10" t="str">
        <v>Quasi fonds propres 1</v>
      </c>
    </row>
    <row r="29">
      <c r="C29" s="10" t="str">
        <v>Quasi fonds propres 2</v>
      </c>
    </row>
    <row r="30">
      <c r="C30" s="10" t="str">
        <v>Quasi fonds propres 3</v>
      </c>
    </row>
    <row r="31">
      <c r="C31" s="10" t="str">
        <v>Quasi fonds propres 4</v>
      </c>
    </row>
    <row r="32">
      <c r="C32" t="str">
        <v>Avances remboursables (total)</v>
      </c>
      <c r="D32" s="10">
        <f>SUM(D33:D36)</f>
        <v>0</v>
      </c>
      <c r="E32" s="10">
        <f>SUM(E33:E36)</f>
        <v>0</v>
      </c>
      <c r="F32" s="10">
        <f>SUM(F33:F36)</f>
        <v>0</v>
      </c>
      <c r="G32" s="10">
        <f>SUM(G33:G36)</f>
        <v>0</v>
      </c>
      <c r="H32" s="10">
        <f>SUM(H33:H36)</f>
        <v>0</v>
      </c>
      <c r="I32" s="10">
        <f>SUM(I33:I36)</f>
        <v>0</v>
      </c>
      <c r="J32" s="10">
        <f>SUM(J33:J36)</f>
        <v>0</v>
      </c>
      <c r="K32" s="10">
        <f>SUM(K33:K36)</f>
        <v>0</v>
      </c>
      <c r="L32" s="10">
        <f>SUM(L33:L36)</f>
        <v>0</v>
      </c>
      <c r="M32" s="10">
        <f>SUM(M33:M36)</f>
        <v>0</v>
      </c>
      <c r="N32" s="10">
        <f>SUM(N33:N36)</f>
        <v>0</v>
      </c>
      <c r="O32" s="10">
        <f>SUM(O33:O36)</f>
        <v>0</v>
      </c>
      <c r="P32" s="10">
        <f>SUM(P33:P36)</f>
        <v>0</v>
      </c>
      <c r="Q32" s="10">
        <f>SUM(Q33:Q36)</f>
        <v>0</v>
      </c>
      <c r="R32" s="10">
        <f>SUM(R33:R36)</f>
        <v>0</v>
      </c>
      <c r="S32" s="10">
        <f>SUM(S33:S36)</f>
        <v>0</v>
      </c>
      <c r="T32" s="10">
        <f>SUM(T33:T36)</f>
        <v>0</v>
      </c>
      <c r="U32" s="10">
        <f>SUM(U33:U36)</f>
        <v>0</v>
      </c>
      <c r="V32" s="10">
        <f>SUM(V33:V36)</f>
        <v>0</v>
      </c>
      <c r="W32" s="10">
        <f>SUM(W33:W36)</f>
        <v>0</v>
      </c>
      <c r="X32" s="10">
        <f>SUM(X33:X36)</f>
        <v>0</v>
      </c>
      <c r="Y32" s="10">
        <f>SUM(Y33:Y36)</f>
        <v>0</v>
      </c>
      <c r="Z32" s="10">
        <f>SUM(Z33:Z36)</f>
        <v>0</v>
      </c>
      <c r="AA32" s="10">
        <f>SUM(AA33:AA36)</f>
        <v>0</v>
      </c>
      <c r="AB32" s="10">
        <f>SUM(AB33:AB36)</f>
        <v>0</v>
      </c>
      <c r="AC32" s="10">
        <f>SUM(AC33:AC36)</f>
        <v>0</v>
      </c>
      <c r="AD32" s="10">
        <f>SUM(AD33:AD36)</f>
        <v>0</v>
      </c>
      <c r="AE32" s="10">
        <f>SUM(AE33:AE36)</f>
        <v>0</v>
      </c>
      <c r="AF32" s="10">
        <f>SUM(AF33:AF36)</f>
        <v>0</v>
      </c>
      <c r="AG32" s="10">
        <f>SUM(AG33:AG36)</f>
        <v>0</v>
      </c>
      <c r="AH32" s="10">
        <f>SUM(AH33:AH36)</f>
        <v>0</v>
      </c>
      <c r="AI32" s="10">
        <f>SUM(AI33:AI36)</f>
        <v>0</v>
      </c>
      <c r="AJ32" s="10">
        <f>SUM(AJ33:AJ36)</f>
        <v>0</v>
      </c>
      <c r="AK32" s="10">
        <f>SUM(AK33:AK36)</f>
        <v>0</v>
      </c>
      <c r="AL32" s="10">
        <f>SUM(AL33:AL36)</f>
        <v>0</v>
      </c>
      <c r="AM32" s="10">
        <f>SUM(AM33:AM36)</f>
        <v>0</v>
      </c>
      <c r="AN32" s="10">
        <f>SUM(AN33:AN36)</f>
        <v>0</v>
      </c>
      <c r="AO32" s="10">
        <f>SUM(AO33:AO36)</f>
        <v>0</v>
      </c>
      <c r="AP32" s="10">
        <f>SUM(AP33:AP36)</f>
        <v>0</v>
      </c>
      <c r="AQ32" s="10">
        <f>SUM(AQ33:AQ36)</f>
        <v>0</v>
      </c>
      <c r="AR32" s="10">
        <f>SUM(AR33:AR36)</f>
        <v>0</v>
      </c>
      <c r="AS32" s="10">
        <f>SUM(AS33:AS36)</f>
        <v>0</v>
      </c>
      <c r="AT32" s="10">
        <f>SUM(AT33:AT36)</f>
        <v>0</v>
      </c>
      <c r="AU32" s="10">
        <f>SUM(AU33:AU36)</f>
        <v>0</v>
      </c>
      <c r="AV32" s="10">
        <f>SUM(AV33:AV36)</f>
        <v>0</v>
      </c>
      <c r="AW32" s="10">
        <f>SUM(AW33:AW36)</f>
        <v>0</v>
      </c>
      <c r="AX32" s="10">
        <f>SUM(AX33:AX36)</f>
        <v>0</v>
      </c>
      <c r="AY32" s="10">
        <f>SUM(AY33:AY36)</f>
        <v>0</v>
      </c>
      <c r="AZ32" s="10">
        <f>SUM(AZ33:AZ36)</f>
        <v>0</v>
      </c>
      <c r="BA32" s="10">
        <f>SUM(BA33:BA36)</f>
        <v>0</v>
      </c>
      <c r="BB32" s="10">
        <f>SUM(BB33:BB36)</f>
        <v>0</v>
      </c>
      <c r="BC32" s="10">
        <f>SUM(BC33:BC36)</f>
        <v>0</v>
      </c>
      <c r="BD32" s="10">
        <f>SUM(BD33:BD36)</f>
        <v>0</v>
      </c>
      <c r="BE32" s="10">
        <f>SUM(BE33:BE36)</f>
        <v>0</v>
      </c>
      <c r="BF32" s="10">
        <f>SUM(BF33:BF36)</f>
        <v>0</v>
      </c>
      <c r="BG32" s="10">
        <f>SUM(BG33:BG36)</f>
        <v>0</v>
      </c>
      <c r="BH32" s="10">
        <f>SUM(BH33:BH36)</f>
        <v>0</v>
      </c>
      <c r="BI32" s="10">
        <f>SUM(BI33:BI36)</f>
        <v>0</v>
      </c>
      <c r="BJ32" s="10">
        <f>SUM(BJ33:BJ36)</f>
        <v>0</v>
      </c>
      <c r="BK32" s="10">
        <f>SUM(BK33:BK36)</f>
        <v>0</v>
      </c>
      <c r="BL32" s="10">
        <f>SUM(BL33:BL36)</f>
        <v>0</v>
      </c>
      <c r="BM32" s="10">
        <f>SUM(BM33:BM36)</f>
        <v>0</v>
      </c>
      <c r="BN32" s="10">
        <f>SUM(BN33:BN36)</f>
        <v>0</v>
      </c>
      <c r="BO32" s="10">
        <f>SUM(BO33:BO36)</f>
        <v>0</v>
      </c>
      <c r="BP32" s="10">
        <f>SUM(BP33:BP36)</f>
        <v>0</v>
      </c>
      <c r="BQ32" s="10">
        <f>SUM(BQ33:BQ36)</f>
        <v>0</v>
      </c>
      <c r="BR32" s="10">
        <f>SUM(BR33:BR36)</f>
        <v>0</v>
      </c>
      <c r="BS32" s="10">
        <f>SUM(BS33:BS36)</f>
        <v>0</v>
      </c>
      <c r="BT32" s="10">
        <f>SUM(BT33:BT36)</f>
        <v>0</v>
      </c>
      <c r="BU32" s="10">
        <f>SUM(BU33:BU36)</f>
        <v>0</v>
      </c>
      <c r="BV32" s="10">
        <f>SUM(BV33:BV36)</f>
        <v>0</v>
      </c>
      <c r="BW32" s="10">
        <f>SUM(BW33:BW36)</f>
        <v>0</v>
      </c>
      <c r="BX32" s="10">
        <f>SUM(BX33:BX36)</f>
        <v>0</v>
      </c>
      <c r="BY32" s="10">
        <f>SUM(BY33:BY36)</f>
        <v>0</v>
      </c>
      <c r="BZ32" s="10">
        <f>SUM(BZ33:BZ36)</f>
        <v>0</v>
      </c>
      <c r="CA32" s="10">
        <f>SUM(CA33:CA36)</f>
        <v>0</v>
      </c>
      <c r="CB32" s="10">
        <f>SUM(CB33:CB36)</f>
        <v>0</v>
      </c>
      <c r="CC32" s="10">
        <f>SUM(CC33:CC36)</f>
        <v>0</v>
      </c>
      <c r="CD32" s="10">
        <f>SUM(CD33:CD36)</f>
        <v>0</v>
      </c>
      <c r="CE32" s="10">
        <f>SUM(CE33:CE36)</f>
        <v>0</v>
      </c>
      <c r="CF32" s="10">
        <f>SUM(CF33:CF36)</f>
        <v>0</v>
      </c>
      <c r="CG32" s="10">
        <f>SUM(CG33:CG36)</f>
        <v>0</v>
      </c>
      <c r="CH32" s="10">
        <f>SUM(CH33:CH36)</f>
        <v>0</v>
      </c>
      <c r="CI32" s="10">
        <f>SUM(CI33:CI36)</f>
        <v>0</v>
      </c>
      <c r="CJ32" s="10">
        <f>SUM(CJ33:CJ36)</f>
        <v>0</v>
      </c>
      <c r="CK32" s="10">
        <f>SUM(CK33:CK36)</f>
        <v>0</v>
      </c>
      <c r="CL32" s="10">
        <f>SUM(CL33:CL36)</f>
        <v>0</v>
      </c>
      <c r="CM32" s="10">
        <f>SUM(CM33:CM36)</f>
        <v>0</v>
      </c>
      <c r="CN32" s="10">
        <f>SUM(CN33:CN36)</f>
        <v>0</v>
      </c>
      <c r="CO32" s="10">
        <f>SUM(CO33:CO36)</f>
        <v>0</v>
      </c>
      <c r="CP32" s="10">
        <f>SUM(CP33:CP36)</f>
        <v>0</v>
      </c>
      <c r="CQ32" s="10">
        <f>SUM(CQ33:CQ36)</f>
        <v>0</v>
      </c>
      <c r="CR32" s="10">
        <f>SUM(CR33:CR36)</f>
        <v>0</v>
      </c>
      <c r="CS32" s="10">
        <f>SUM(CS33:CS36)</f>
        <v>0</v>
      </c>
      <c r="CT32" s="10">
        <f>SUM(CT33:CT36)</f>
        <v>0</v>
      </c>
      <c r="CU32" s="10">
        <f>SUM(CU33:CU36)</f>
        <v>0</v>
      </c>
      <c r="CV32" s="10">
        <f>SUM(CV33:CV36)</f>
        <v>0</v>
      </c>
      <c r="CW32" s="10">
        <f>SUM(CW33:CW36)</f>
        <v>0</v>
      </c>
      <c r="CX32" s="10">
        <f>SUM(CX33:CX36)</f>
        <v>0</v>
      </c>
      <c r="CY32" s="10">
        <f>SUM(CY33:CY36)</f>
        <v>0</v>
      </c>
      <c r="CZ32" s="10">
        <f>SUM(CZ33:CZ36)</f>
        <v>0</v>
      </c>
      <c r="DA32" s="10">
        <f>SUM(DA33:DA36)</f>
        <v>0</v>
      </c>
      <c r="DB32" s="10">
        <f>SUM(DB33:DB36)</f>
        <v>0</v>
      </c>
      <c r="DC32" s="10">
        <f>SUM(DC33:DC36)</f>
        <v>0</v>
      </c>
      <c r="DD32" s="10">
        <f>SUM(DD33:DD36)</f>
        <v>0</v>
      </c>
      <c r="DE32" s="10">
        <f>SUM(DE33:DE36)</f>
        <v>0</v>
      </c>
      <c r="DF32" s="10">
        <f>SUM(DF33:DF36)</f>
        <v>0</v>
      </c>
      <c r="DG32" s="10">
        <f>SUM(DG33:DG36)</f>
        <v>0</v>
      </c>
    </row>
    <row r="33">
      <c r="C33" s="10" t="str">
        <v>Avances remboursables 1</v>
      </c>
    </row>
    <row r="34">
      <c r="C34" s="10" t="str">
        <v>Avances remboursables 2</v>
      </c>
    </row>
    <row r="35">
      <c r="C35" s="10" t="str">
        <v>Avances remboursables 3</v>
      </c>
    </row>
    <row r="36">
      <c r="C36" s="10" t="str">
        <v>Autres avances remboursables</v>
      </c>
    </row>
    <row r="37">
      <c r="C37" t="str">
        <v>Produits financiers</v>
      </c>
      <c r="O37" s="10">
        <f>IF(AVERAGE(D10:O10)&lt;=0,0,AVERAGE(D10:O10)*CONFIG!$E$106)</f>
        <v>0</v>
      </c>
      <c r="AA37" s="10">
        <f>IF(AVERAGE(P10:AA10)&lt;=0,0,AVERAGE(P10:AA10)*CONFIG!$E$106)</f>
        <v>0</v>
      </c>
      <c r="AM37" s="10">
        <f>IF(AVERAGE(AB10:AM10)&lt;=0,0,AVERAGE(AB10:AM10)*CONFIG!$E$106)</f>
        <v>0</v>
      </c>
      <c r="AY37" s="10">
        <f>IF(AVERAGE(AN10:AY10)&lt;=0,0,AVERAGE(AN10:AY10)*CONFIG!$E$106)</f>
        <v>0</v>
      </c>
      <c r="BK37" s="10">
        <f>IF(AVERAGE(AZ10:BK10)&lt;=0,0,AVERAGE(AZ10:BK10)*CONFIG!$E$106)</f>
        <v>0</v>
      </c>
      <c r="BW37" s="10">
        <f>IF(AVERAGE(BL10:BW10)&lt;=0,0,AVERAGE(BL10:BW10)*CONFIG!$E$106)</f>
        <v>0</v>
      </c>
      <c r="CI37" s="10">
        <f>IF(AVERAGE(BX10:CI10)&lt;=0,0,AVERAGE(BX10:CI10)*CONFIG!$E$106)</f>
        <v>0</v>
      </c>
      <c r="CU37" s="10">
        <f>IF(AVERAGE(CJ10:CU10)&lt;=0,0,AVERAGE(CJ10:CU10)*CONFIG!$E$106)</f>
        <v>0</v>
      </c>
      <c r="DG37" s="10">
        <f>IF(AVERAGE(CV10:DG10)&lt;=0,0,AVERAGE(CV10:DG10)*CONFIG!$E$106)</f>
        <v>0</v>
      </c>
    </row>
    <row r="38"/>
    <row r="39">
      <c r="C39" t="str">
        <v>Total des encaissements mensuels</v>
      </c>
      <c r="D39" s="10">
        <f>SUM(D14:D16)+SUM(D18:D21)+D22+D27+D32+D37</f>
        <v>0</v>
      </c>
      <c r="E39" s="10">
        <f>SUM(E14:E16)+SUM(E18:E21)+E22+E27+E32+E37</f>
        <v>0</v>
      </c>
      <c r="F39" s="10">
        <f>SUM(F14:F16)+SUM(F18:F21)+F22+F27+F32+F37</f>
        <v>0</v>
      </c>
      <c r="G39" s="10">
        <f>SUM(G14:G16)+SUM(G18:G21)+G22+G27+G32+G37</f>
        <v>0</v>
      </c>
      <c r="H39" s="10">
        <f>SUM(H14:H16)+SUM(H18:H21)+H22+H27+H32+H37</f>
        <v>0</v>
      </c>
      <c r="I39" s="10">
        <f>SUM(I14:I16)+SUM(I18:I21)+I22+I27+I32+I37</f>
        <v>0</v>
      </c>
      <c r="J39" s="10">
        <f>SUM(J14:J16)+SUM(J18:J21)+J22+J27+J32+J37</f>
        <v>0</v>
      </c>
      <c r="K39" s="10">
        <f>SUM(K14:K16)+SUM(K18:K21)+K22+K27+K32+K37</f>
        <v>0</v>
      </c>
      <c r="L39" s="10">
        <f>SUM(L14:L16)+SUM(L18:L21)+L22+L27+L32+L37</f>
        <v>0</v>
      </c>
      <c r="M39" s="10">
        <f>SUM(M14:M16)+SUM(M18:M21)+M22+M27+M32+M37</f>
        <v>0</v>
      </c>
      <c r="N39" s="10">
        <f>SUM(N14:N16)+SUM(N18:N21)+N22+N27+N32+N37</f>
        <v>0</v>
      </c>
      <c r="O39" s="10">
        <f>SUM(O14:O16)+SUM(O18:O21)+O22+O27+O32+O37</f>
        <v>0</v>
      </c>
      <c r="P39" s="10">
        <f>SUM(P14:P16)+SUM(P18:P21)+P22+P27+P32+P37</f>
        <v>0</v>
      </c>
      <c r="Q39" s="10">
        <f>SUM(Q14:Q16)+SUM(Q18:Q21)+Q22+Q27+Q32+Q37</f>
        <v>0</v>
      </c>
      <c r="R39" s="10">
        <f>SUM(R14:R16)+SUM(R18:R21)+R22+R27+R32+R37</f>
        <v>0</v>
      </c>
      <c r="S39" s="10">
        <f>SUM(S14:S16)+SUM(S18:S21)+S22+S27+S32+S37</f>
        <v>0</v>
      </c>
      <c r="T39" s="10">
        <f>SUM(T14:T16)+SUM(T18:T21)+T22+T27+T32+T37</f>
        <v>0</v>
      </c>
      <c r="U39" s="10">
        <f>SUM(U14:U16)+SUM(U18:U21)+U22+U27+U32+U37</f>
        <v>0</v>
      </c>
      <c r="V39" s="10">
        <f>SUM(V14:V16)+SUM(V18:V21)+V22+V27+V32+V37</f>
        <v>0</v>
      </c>
      <c r="W39" s="10">
        <f>SUM(W14:W16)+SUM(W18:W21)+W22+W27+W32+W37</f>
        <v>0</v>
      </c>
      <c r="X39" s="10">
        <f>SUM(X14:X16)+SUM(X18:X21)+X22+X27+X32+X37</f>
        <v>0</v>
      </c>
      <c r="Y39" s="10">
        <f>SUM(Y14:Y16)+SUM(Y18:Y21)+Y22+Y27+Y32+Y37</f>
        <v>0</v>
      </c>
      <c r="Z39" s="10">
        <f>SUM(Z14:Z16)+SUM(Z18:Z21)+Z22+Z27+Z32+Z37</f>
        <v>0</v>
      </c>
      <c r="AA39" s="10">
        <f>SUM(AA14:AA16)+SUM(AA18:AA21)+AA22+AA27+AA32+AA37</f>
        <v>0</v>
      </c>
      <c r="AB39" s="10">
        <f>SUM(AB14:AB16)+SUM(AB18:AB21)+AB22+AB27+AB32+AB37</f>
        <v>0</v>
      </c>
      <c r="AC39" s="10">
        <f>SUM(AC14:AC16)+SUM(AC18:AC21)+AC22+AC27+AC32+AC37</f>
        <v>0</v>
      </c>
      <c r="AD39" s="10">
        <f>SUM(AD14:AD16)+SUM(AD18:AD21)+AD22+AD27+AD32+AD37</f>
        <v>0</v>
      </c>
      <c r="AE39" s="10">
        <f>SUM(AE14:AE16)+SUM(AE18:AE21)+AE22+AE27+AE32+AE37</f>
        <v>0</v>
      </c>
      <c r="AF39" s="10">
        <f>SUM(AF14:AF16)+SUM(AF18:AF21)+AF22+AF27+AF32+AF37</f>
        <v>0</v>
      </c>
      <c r="AG39" s="10">
        <f>SUM(AG14:AG16)+SUM(AG18:AG21)+AG22+AG27+AG32+AG37</f>
        <v>0</v>
      </c>
      <c r="AH39" s="10">
        <f>SUM(AH14:AH16)+SUM(AH18:AH21)+AH22+AH27+AH32+AH37</f>
        <v>0</v>
      </c>
      <c r="AI39" s="10">
        <f>SUM(AI14:AI16)+SUM(AI18:AI21)+AI22+AI27+AI32+AI37</f>
        <v>0</v>
      </c>
      <c r="AJ39" s="10">
        <f>SUM(AJ14:AJ16)+SUM(AJ18:AJ21)+AJ22+AJ27+AJ32+AJ37</f>
        <v>0</v>
      </c>
      <c r="AK39" s="10">
        <f>SUM(AK14:AK16)+SUM(AK18:AK21)+AK22+AK27+AK32+AK37</f>
        <v>0</v>
      </c>
      <c r="AL39" s="10">
        <f>SUM(AL14:AL16)+SUM(AL18:AL21)+AL22+AL27+AL32+AL37</f>
        <v>0</v>
      </c>
      <c r="AM39" s="10">
        <f>SUM(AM14:AM16)+SUM(AM18:AM21)+AM22+AM27+AM32+AM37</f>
        <v>0</v>
      </c>
      <c r="AN39" s="10">
        <f>SUM(AN14:AN16)+SUM(AN18:AN21)+AN22+AN27+AN32+AN37</f>
        <v>0</v>
      </c>
      <c r="AO39" s="10">
        <f>SUM(AO14:AO16)+SUM(AO18:AO21)+AO22+AO27+AO32+AO37</f>
        <v>0</v>
      </c>
      <c r="AP39" s="10">
        <f>SUM(AP14:AP16)+SUM(AP18:AP21)+AP22+AP27+AP32+AP37</f>
        <v>0</v>
      </c>
      <c r="AQ39" s="10">
        <f>SUM(AQ14:AQ16)+SUM(AQ18:AQ21)+AQ22+AQ27+AQ32+AQ37</f>
        <v>0</v>
      </c>
      <c r="AR39" s="10">
        <f>SUM(AR14:AR16)+SUM(AR18:AR21)+AR22+AR27+AR32+AR37</f>
        <v>0</v>
      </c>
      <c r="AS39" s="10">
        <f>SUM(AS14:AS16)+SUM(AS18:AS21)+AS22+AS27+AS32+AS37</f>
        <v>0</v>
      </c>
      <c r="AT39" s="10">
        <f>SUM(AT14:AT16)+SUM(AT18:AT21)+AT22+AT27+AT32+AT37</f>
        <v>0</v>
      </c>
      <c r="AU39" s="10">
        <f>SUM(AU14:AU16)+SUM(AU18:AU21)+AU22+AU27+AU32+AU37</f>
        <v>0</v>
      </c>
      <c r="AV39" s="10">
        <f>SUM(AV14:AV16)+SUM(AV18:AV21)+AV22+AV27+AV32+AV37</f>
        <v>0</v>
      </c>
      <c r="AW39" s="10">
        <f>SUM(AW14:AW16)+SUM(AW18:AW21)+AW22+AW27+AW32+AW37</f>
        <v>0</v>
      </c>
      <c r="AX39" s="10">
        <f>SUM(AX14:AX16)+SUM(AX18:AX21)+AX22+AX27+AX32+AX37</f>
        <v>0</v>
      </c>
      <c r="AY39" s="10">
        <f>SUM(AY14:AY16)+SUM(AY18:AY21)+AY22+AY27+AY32+AY37</f>
        <v>0</v>
      </c>
      <c r="AZ39" s="10">
        <f>SUM(AZ14:AZ16)+SUM(AZ18:AZ21)+AZ22+AZ27+AZ32+AZ37</f>
        <v>0</v>
      </c>
      <c r="BA39" s="10">
        <f>SUM(BA14:BA16)+SUM(BA18:BA21)+BA22+BA27+BA32+BA37</f>
        <v>0</v>
      </c>
      <c r="BB39" s="10">
        <f>SUM(BB14:BB16)+SUM(BB18:BB21)+BB22+BB27+BB32+BB37</f>
        <v>0</v>
      </c>
      <c r="BC39" s="10">
        <f>SUM(BC14:BC16)+SUM(BC18:BC21)+BC22+BC27+BC32+BC37</f>
        <v>0</v>
      </c>
      <c r="BD39" s="10">
        <f>SUM(BD14:BD16)+SUM(BD18:BD21)+BD22+BD27+BD32+BD37</f>
        <v>0</v>
      </c>
      <c r="BE39" s="10">
        <f>SUM(BE14:BE16)+SUM(BE18:BE21)+BE22+BE27+BE32+BE37</f>
        <v>0</v>
      </c>
      <c r="BF39" s="10">
        <f>SUM(BF14:BF16)+SUM(BF18:BF21)+BF22+BF27+BF32+BF37</f>
        <v>0</v>
      </c>
      <c r="BG39" s="10">
        <f>SUM(BG14:BG16)+SUM(BG18:BG21)+BG22+BG27+BG32+BG37</f>
        <v>0</v>
      </c>
      <c r="BH39" s="10">
        <f>SUM(BH14:BH16)+SUM(BH18:BH21)+BH22+BH27+BH32+BH37</f>
        <v>0</v>
      </c>
      <c r="BI39" s="10">
        <f>SUM(BI14:BI16)+SUM(BI18:BI21)+BI22+BI27+BI32+BI37</f>
        <v>0</v>
      </c>
      <c r="BJ39" s="10">
        <f>SUM(BJ14:BJ16)+SUM(BJ18:BJ21)+BJ22+BJ27+BJ32+BJ37</f>
        <v>0</v>
      </c>
      <c r="BK39" s="10">
        <f>SUM(BK14:BK16)+SUM(BK18:BK21)+BK22+BK27+BK32+BK37</f>
        <v>0</v>
      </c>
      <c r="BL39" s="10">
        <f>SUM(BL14:BL16)+SUM(BL18:BL21)+BL22+BL27+BL32+BL37</f>
        <v>0</v>
      </c>
      <c r="BM39" s="10">
        <f>SUM(BM14:BM16)+SUM(BM18:BM21)+BM22+BM27+BM32+BM37</f>
        <v>0</v>
      </c>
      <c r="BN39" s="10">
        <f>SUM(BN14:BN16)+SUM(BN18:BN21)+BN22+BN27+BN32+BN37</f>
        <v>0</v>
      </c>
      <c r="BO39" s="10">
        <f>SUM(BO14:BO16)+SUM(BO18:BO21)+BO22+BO27+BO32+BO37</f>
        <v>0</v>
      </c>
      <c r="BP39" s="10">
        <f>SUM(BP14:BP16)+SUM(BP18:BP21)+BP22+BP27+BP32+BP37</f>
        <v>0</v>
      </c>
      <c r="BQ39" s="10">
        <f>SUM(BQ14:BQ16)+SUM(BQ18:BQ21)+BQ22+BQ27+BQ32+BQ37</f>
        <v>0</v>
      </c>
      <c r="BR39" s="10">
        <f>SUM(BR14:BR16)+SUM(BR18:BR21)+BR22+BR27+BR32+BR37</f>
        <v>0</v>
      </c>
      <c r="BS39" s="10">
        <f>SUM(BS14:BS16)+SUM(BS18:BS21)+BS22+BS27+BS32+BS37</f>
        <v>0</v>
      </c>
      <c r="BT39" s="10">
        <f>SUM(BT14:BT16)+SUM(BT18:BT21)+BT22+BT27+BT32+BT37</f>
        <v>0</v>
      </c>
      <c r="BU39" s="10">
        <f>SUM(BU14:BU16)+SUM(BU18:BU21)+BU22+BU27+BU32+BU37</f>
        <v>0</v>
      </c>
      <c r="BV39" s="10">
        <f>SUM(BV14:BV16)+SUM(BV18:BV21)+BV22+BV27+BV32+BV37</f>
        <v>0</v>
      </c>
      <c r="BW39" s="10">
        <f>SUM(BW14:BW16)+SUM(BW18:BW21)+BW22+BW27+BW32+BW37</f>
        <v>0</v>
      </c>
      <c r="BX39" s="10">
        <f>SUM(BX14:BX16)+SUM(BX18:BX21)+BX22+BX27+BX32+BX37</f>
        <v>0</v>
      </c>
      <c r="BY39" s="10">
        <f>SUM(BY14:BY16)+SUM(BY18:BY21)+BY22+BY27+BY32+BY37</f>
        <v>0</v>
      </c>
      <c r="BZ39" s="10">
        <f>SUM(BZ14:BZ16)+SUM(BZ18:BZ21)+BZ22+BZ27+BZ32+BZ37</f>
        <v>0</v>
      </c>
      <c r="CA39" s="10">
        <f>SUM(CA14:CA16)+SUM(CA18:CA21)+CA22+CA27+CA32+CA37</f>
        <v>0</v>
      </c>
      <c r="CB39" s="10">
        <f>SUM(CB14:CB16)+SUM(CB18:CB21)+CB22+CB27+CB32+CB37</f>
        <v>0</v>
      </c>
      <c r="CC39" s="10">
        <f>SUM(CC14:CC16)+SUM(CC18:CC21)+CC22+CC27+CC32+CC37</f>
        <v>0</v>
      </c>
      <c r="CD39" s="10">
        <f>SUM(CD14:CD16)+SUM(CD18:CD21)+CD22+CD27+CD32+CD37</f>
        <v>0</v>
      </c>
      <c r="CE39" s="10">
        <f>SUM(CE14:CE16)+SUM(CE18:CE21)+CE22+CE27+CE32+CE37</f>
        <v>0</v>
      </c>
      <c r="CF39" s="10">
        <f>SUM(CF14:CF16)+SUM(CF18:CF21)+CF22+CF27+CF32+CF37</f>
        <v>0</v>
      </c>
      <c r="CG39" s="10">
        <f>SUM(CG14:CG16)+SUM(CG18:CG21)+CG22+CG27+CG32+CG37</f>
        <v>0</v>
      </c>
      <c r="CH39" s="10">
        <f>SUM(CH14:CH16)+SUM(CH18:CH21)+CH22+CH27+CH32+CH37</f>
        <v>0</v>
      </c>
      <c r="CI39" s="10">
        <f>SUM(CI14:CI16)+SUM(CI18:CI21)+CI22+CI27+CI32+CI37</f>
        <v>0</v>
      </c>
      <c r="CJ39" s="10">
        <f>SUM(CJ14:CJ16)+SUM(CJ18:CJ21)+CJ22+CJ27+CJ32+CJ37</f>
        <v>0</v>
      </c>
      <c r="CK39" s="10">
        <f>SUM(CK14:CK16)+SUM(CK18:CK21)+CK22+CK27+CK32+CK37</f>
        <v>0</v>
      </c>
      <c r="CL39" s="10">
        <f>SUM(CL14:CL16)+SUM(CL18:CL21)+CL22+CL27+CL32+CL37</f>
        <v>0</v>
      </c>
      <c r="CM39" s="10">
        <f>SUM(CM14:CM16)+SUM(CM18:CM21)+CM22+CM27+CM32+CM37</f>
        <v>0</v>
      </c>
      <c r="CN39" s="10">
        <f>SUM(CN14:CN16)+SUM(CN18:CN21)+CN22+CN27+CN32+CN37</f>
        <v>0</v>
      </c>
      <c r="CO39" s="10">
        <f>SUM(CO14:CO16)+SUM(CO18:CO21)+CO22+CO27+CO32+CO37</f>
        <v>0</v>
      </c>
      <c r="CP39" s="10">
        <f>SUM(CP14:CP16)+SUM(CP18:CP21)+CP22+CP27+CP32+CP37</f>
        <v>0</v>
      </c>
      <c r="CQ39" s="10">
        <f>SUM(CQ14:CQ16)+SUM(CQ18:CQ21)+CQ22+CQ27+CQ32+CQ37</f>
        <v>0</v>
      </c>
      <c r="CR39" s="10">
        <f>SUM(CR14:CR16)+SUM(CR18:CR21)+CR22+CR27+CR32+CR37</f>
        <v>0</v>
      </c>
      <c r="CS39" s="10">
        <f>SUM(CS14:CS16)+SUM(CS18:CS21)+CS22+CS27+CS32+CS37</f>
        <v>0</v>
      </c>
      <c r="CT39" s="10">
        <f>SUM(CT14:CT16)+SUM(CT18:CT21)+CT22+CT27+CT32+CT37</f>
        <v>0</v>
      </c>
      <c r="CU39" s="10">
        <f>SUM(CU14:CU16)+SUM(CU18:CU21)+CU22+CU27+CU32+CU37</f>
        <v>0</v>
      </c>
      <c r="CV39" s="10">
        <f>SUM(CV14:CV16)+SUM(CV18:CV21)+CV22+CV27+CV32+CV37</f>
        <v>0</v>
      </c>
      <c r="CW39" s="10">
        <f>SUM(CW14:CW16)+SUM(CW18:CW21)+CW22+CW27+CW32+CW37</f>
        <v>0</v>
      </c>
      <c r="CX39" s="10">
        <f>SUM(CX14:CX16)+SUM(CX18:CX21)+CX22+CX27+CX32+CX37</f>
        <v>0</v>
      </c>
      <c r="CY39" s="10">
        <f>SUM(CY14:CY16)+SUM(CY18:CY21)+CY22+CY27+CY32+CY37</f>
        <v>0</v>
      </c>
      <c r="CZ39" s="10">
        <f>SUM(CZ14:CZ16)+SUM(CZ18:CZ21)+CZ22+CZ27+CZ32+CZ37</f>
        <v>0</v>
      </c>
      <c r="DA39" s="10">
        <f>SUM(DA14:DA16)+SUM(DA18:DA21)+DA22+DA27+DA32+DA37</f>
        <v>0</v>
      </c>
      <c r="DB39" s="10">
        <f>SUM(DB14:DB16)+SUM(DB18:DB21)+DB22+DB27+DB32+DB37</f>
        <v>0</v>
      </c>
      <c r="DC39" s="10">
        <f>SUM(DC14:DC16)+SUM(DC18:DC21)+DC22+DC27+DC32+DC37</f>
        <v>0</v>
      </c>
      <c r="DD39" s="10">
        <f>SUM(DD14:DD16)+SUM(DD18:DD21)+DD22+DD27+DD32+DD37</f>
        <v>0</v>
      </c>
      <c r="DE39" s="10">
        <f>SUM(DE14:DE16)+SUM(DE18:DE21)+DE22+DE27+DE32+DE37</f>
        <v>0</v>
      </c>
      <c r="DF39" s="10">
        <f>SUM(DF14:DF16)+SUM(DF18:DF21)+DF22+DF27+DF32+DF37</f>
        <v>0</v>
      </c>
      <c r="DG39" s="10">
        <f>SUM(DG14:DG16)+SUM(DG18:DG21)+DG22+DG27+DG32+DG37</f>
        <v>0</v>
      </c>
    </row>
    <row r="40"/>
    <row r="41">
      <c r="C41" t="str">
        <v>Décaissements</v>
      </c>
    </row>
    <row r="42">
      <c r="C42" t="str">
        <v xml:space="preserve">Exploitation </v>
      </c>
    </row>
    <row r="43">
      <c r="C43" t="str">
        <v>Variation de stocks</v>
      </c>
    </row>
    <row r="44">
      <c r="C44" t="str">
        <v>Achats et services décaissés</v>
      </c>
      <c r="D44" s="10">
        <f>'Charges variables'!D22</f>
        <v>0</v>
      </c>
      <c r="E44" s="10">
        <f>'Charges variables'!E22</f>
        <v>0</v>
      </c>
      <c r="F44" s="10">
        <f>'Charges variables'!F22</f>
        <v>0</v>
      </c>
      <c r="G44" s="10">
        <f>'Charges variables'!G22</f>
        <v>0</v>
      </c>
      <c r="H44" s="10">
        <f>'Charges variables'!H22</f>
        <v>0</v>
      </c>
      <c r="I44" s="10">
        <f>'Charges variables'!I22</f>
        <v>0</v>
      </c>
      <c r="J44" s="10">
        <f>'Charges variables'!J22</f>
        <v>0</v>
      </c>
      <c r="K44" s="10">
        <f>'Charges variables'!K22</f>
        <v>0</v>
      </c>
      <c r="L44" s="10">
        <f>'Charges variables'!L22</f>
        <v>0</v>
      </c>
      <c r="M44" s="10">
        <f>'Charges variables'!M22</f>
        <v>0</v>
      </c>
      <c r="N44" s="10">
        <f>'Charges variables'!N22</f>
        <v>0</v>
      </c>
      <c r="O44" s="10">
        <f>'Charges variables'!O22</f>
        <v>0</v>
      </c>
      <c r="P44" s="10">
        <f>'Charges variables'!P22</f>
        <v>0</v>
      </c>
      <c r="Q44" s="10">
        <f>'Charges variables'!Q22</f>
        <v>0</v>
      </c>
      <c r="R44" s="10">
        <f>'Charges variables'!R22</f>
        <v>0</v>
      </c>
      <c r="S44" s="10">
        <f>'Charges variables'!S22</f>
        <v>0</v>
      </c>
      <c r="T44" s="10">
        <f>'Charges variables'!T22</f>
        <v>0</v>
      </c>
      <c r="U44" s="10">
        <f>'Charges variables'!U22</f>
        <v>0</v>
      </c>
      <c r="V44" s="10">
        <f>'Charges variables'!V22</f>
        <v>0</v>
      </c>
      <c r="W44" s="10">
        <f>'Charges variables'!W22</f>
        <v>0</v>
      </c>
      <c r="X44" s="10">
        <f>'Charges variables'!X22</f>
        <v>0</v>
      </c>
      <c r="Y44" s="10">
        <f>'Charges variables'!Y22</f>
        <v>0</v>
      </c>
      <c r="Z44" s="10">
        <f>'Charges variables'!Z22</f>
        <v>0</v>
      </c>
      <c r="AA44" s="10">
        <f>'Charges variables'!AA22</f>
        <v>0</v>
      </c>
      <c r="AB44" s="10">
        <f>'Charges variables'!AB22</f>
        <v>0</v>
      </c>
      <c r="AC44" s="10">
        <f>'Charges variables'!AC22</f>
        <v>0</v>
      </c>
      <c r="AD44" s="10">
        <f>'Charges variables'!AD22</f>
        <v>0</v>
      </c>
      <c r="AE44" s="10">
        <f>'Charges variables'!AE22</f>
        <v>0</v>
      </c>
      <c r="AF44" s="10">
        <f>'Charges variables'!AF22</f>
        <v>0</v>
      </c>
      <c r="AG44" s="10">
        <f>'Charges variables'!AG22</f>
        <v>0</v>
      </c>
      <c r="AH44" s="10">
        <f>'Charges variables'!AH22</f>
        <v>0</v>
      </c>
      <c r="AI44" s="10">
        <f>'Charges variables'!AI22</f>
        <v>0</v>
      </c>
      <c r="AJ44" s="10">
        <f>'Charges variables'!AJ22</f>
        <v>0</v>
      </c>
      <c r="AK44" s="10">
        <f>'Charges variables'!AK22</f>
        <v>0</v>
      </c>
      <c r="AL44" s="10">
        <f>'Charges variables'!AL22</f>
        <v>0</v>
      </c>
      <c r="AM44" s="10">
        <f>'Charges variables'!AM22</f>
        <v>0</v>
      </c>
      <c r="AN44" s="10">
        <f>'Charges variables'!AN22</f>
        <v>0</v>
      </c>
      <c r="AO44" s="10">
        <f>'Charges variables'!AO22</f>
        <v>0</v>
      </c>
      <c r="AP44" s="10">
        <f>'Charges variables'!AP22</f>
        <v>0</v>
      </c>
      <c r="AQ44" s="10">
        <f>'Charges variables'!AQ22</f>
        <v>0</v>
      </c>
      <c r="AR44" s="10">
        <f>'Charges variables'!AR22</f>
        <v>0</v>
      </c>
      <c r="AS44" s="10">
        <f>'Charges variables'!AS22</f>
        <v>0</v>
      </c>
      <c r="AT44" s="10">
        <f>'Charges variables'!AT22</f>
        <v>0</v>
      </c>
      <c r="AU44" s="10">
        <f>'Charges variables'!AU22</f>
        <v>0</v>
      </c>
      <c r="AV44" s="10">
        <f>'Charges variables'!AV22</f>
        <v>0</v>
      </c>
      <c r="AW44" s="10">
        <f>'Charges variables'!AW22</f>
        <v>0</v>
      </c>
      <c r="AX44" s="10">
        <f>'Charges variables'!AX22</f>
        <v>0</v>
      </c>
      <c r="AY44" s="10">
        <f>'Charges variables'!AY22</f>
        <v>0</v>
      </c>
      <c r="AZ44" s="10">
        <f>'Charges variables'!AZ22</f>
        <v>0</v>
      </c>
      <c r="BA44" s="10">
        <f>'Charges variables'!BA22</f>
        <v>0</v>
      </c>
      <c r="BB44" s="10">
        <f>'Charges variables'!BB22</f>
        <v>0</v>
      </c>
      <c r="BC44" s="10">
        <f>'Charges variables'!BC22</f>
        <v>0</v>
      </c>
      <c r="BD44" s="10">
        <f>'Charges variables'!BD22</f>
        <v>0</v>
      </c>
      <c r="BE44" s="10">
        <f>'Charges variables'!BE22</f>
        <v>0</v>
      </c>
      <c r="BF44" s="10">
        <f>'Charges variables'!BF22</f>
        <v>0</v>
      </c>
      <c r="BG44" s="10">
        <f>'Charges variables'!BG22</f>
        <v>0</v>
      </c>
      <c r="BH44" s="10">
        <f>'Charges variables'!BH22</f>
        <v>0</v>
      </c>
      <c r="BI44" s="10">
        <f>'Charges variables'!BI22</f>
        <v>0</v>
      </c>
      <c r="BJ44" s="10">
        <f>'Charges variables'!BJ22</f>
        <v>0</v>
      </c>
      <c r="BK44" s="10">
        <f>'Charges variables'!BK22</f>
        <v>0</v>
      </c>
      <c r="BL44" s="10">
        <f>'Charges variables'!BL22</f>
        <v>0</v>
      </c>
      <c r="BM44" s="10">
        <f>'Charges variables'!BM22</f>
        <v>0</v>
      </c>
      <c r="BN44" s="10">
        <f>'Charges variables'!BN22</f>
        <v>0</v>
      </c>
      <c r="BO44" s="10">
        <f>'Charges variables'!BO22</f>
        <v>0</v>
      </c>
      <c r="BP44" s="10">
        <f>'Charges variables'!BP22</f>
        <v>0</v>
      </c>
      <c r="BQ44" s="10">
        <f>'Charges variables'!BQ22</f>
        <v>0</v>
      </c>
      <c r="BR44" s="10">
        <f>'Charges variables'!BR22</f>
        <v>0</v>
      </c>
      <c r="BS44" s="10">
        <f>'Charges variables'!BS22</f>
        <v>0</v>
      </c>
      <c r="BT44" s="10">
        <f>'Charges variables'!BT22</f>
        <v>0</v>
      </c>
      <c r="BU44" s="10">
        <f>'Charges variables'!BU22</f>
        <v>0</v>
      </c>
      <c r="BV44" s="10">
        <f>'Charges variables'!BV22</f>
        <v>0</v>
      </c>
      <c r="BW44" s="10">
        <f>'Charges variables'!BW22</f>
        <v>0</v>
      </c>
      <c r="BX44" s="10">
        <f>'Charges variables'!BX22</f>
        <v>0</v>
      </c>
      <c r="BY44" s="10">
        <f>'Charges variables'!BY22</f>
        <v>0</v>
      </c>
      <c r="BZ44" s="10">
        <f>'Charges variables'!BZ22</f>
        <v>0</v>
      </c>
      <c r="CA44" s="10">
        <f>'Charges variables'!CA22</f>
        <v>0</v>
      </c>
      <c r="CB44" s="10">
        <f>'Charges variables'!CB22</f>
        <v>0</v>
      </c>
      <c r="CC44" s="10">
        <f>'Charges variables'!CC22</f>
        <v>0</v>
      </c>
      <c r="CD44" s="10">
        <f>'Charges variables'!CD22</f>
        <v>0</v>
      </c>
      <c r="CE44" s="10">
        <f>'Charges variables'!CE22</f>
        <v>0</v>
      </c>
      <c r="CF44" s="10">
        <f>'Charges variables'!CF22</f>
        <v>0</v>
      </c>
      <c r="CG44" s="10">
        <f>'Charges variables'!CG22</f>
        <v>0</v>
      </c>
      <c r="CH44" s="10">
        <f>'Charges variables'!CH22</f>
        <v>0</v>
      </c>
      <c r="CI44" s="10">
        <f>'Charges variables'!CI22</f>
        <v>0</v>
      </c>
      <c r="CJ44" s="10">
        <f>'Charges variables'!CJ22</f>
        <v>0</v>
      </c>
      <c r="CK44" s="10">
        <f>'Charges variables'!CK22</f>
        <v>0</v>
      </c>
      <c r="CL44" s="10">
        <f>'Charges variables'!CL22</f>
        <v>0</v>
      </c>
      <c r="CM44" s="10">
        <f>'Charges variables'!CM22</f>
        <v>0</v>
      </c>
      <c r="CN44" s="10">
        <f>'Charges variables'!CN22</f>
        <v>0</v>
      </c>
      <c r="CO44" s="10">
        <f>'Charges variables'!CO22</f>
        <v>0</v>
      </c>
      <c r="CP44" s="10">
        <f>'Charges variables'!CP22</f>
        <v>0</v>
      </c>
      <c r="CQ44" s="10">
        <f>'Charges variables'!CQ22</f>
        <v>0</v>
      </c>
      <c r="CR44" s="10">
        <f>'Charges variables'!CR22</f>
        <v>0</v>
      </c>
      <c r="CS44" s="10">
        <f>'Charges variables'!CS22</f>
        <v>0</v>
      </c>
      <c r="CT44" s="10">
        <f>'Charges variables'!CT22</f>
        <v>0</v>
      </c>
      <c r="CU44" s="10">
        <f>'Charges variables'!CU22</f>
        <v>0</v>
      </c>
      <c r="CV44" s="10">
        <f>'Charges variables'!CV22</f>
        <v>0</v>
      </c>
      <c r="CW44" s="10">
        <f>'Charges variables'!CW22</f>
        <v>0</v>
      </c>
      <c r="CX44" s="10">
        <f>'Charges variables'!CX22</f>
        <v>0</v>
      </c>
      <c r="CY44" s="10">
        <f>'Charges variables'!CY22</f>
        <v>0</v>
      </c>
      <c r="CZ44" s="10">
        <f>'Charges variables'!CZ22</f>
        <v>0</v>
      </c>
      <c r="DA44" s="10">
        <f>'Charges variables'!DA22</f>
        <v>0</v>
      </c>
      <c r="DB44" s="10">
        <f>'Charges variables'!DB22</f>
        <v>0</v>
      </c>
      <c r="DC44" s="10">
        <f>'Charges variables'!DC22</f>
        <v>0</v>
      </c>
      <c r="DD44" s="10">
        <f>'Charges variables'!DD22</f>
        <v>0</v>
      </c>
      <c r="DE44" s="10">
        <f>'Charges variables'!DE22</f>
        <v>0</v>
      </c>
      <c r="DF44" s="10">
        <f>'Charges variables'!DF22</f>
        <v>0</v>
      </c>
      <c r="DG44" s="10">
        <f>'Charges variables'!DG22</f>
        <v>0</v>
      </c>
    </row>
    <row r="45">
      <c r="C45" t="str">
        <v>Autres charges externes</v>
      </c>
      <c r="D45" s="10">
        <f>'Charges externes'!N29</f>
        <v>0</v>
      </c>
      <c r="E45" s="10">
        <f>'Charges externes'!O29</f>
        <v>0</v>
      </c>
      <c r="F45" s="10">
        <f>'Charges externes'!P29</f>
        <v>0</v>
      </c>
      <c r="G45" s="10">
        <f>'Charges externes'!Q29</f>
        <v>0</v>
      </c>
      <c r="H45" s="10">
        <f>'Charges externes'!R29</f>
        <v>0</v>
      </c>
      <c r="I45" s="10">
        <f>'Charges externes'!S29</f>
        <v>0</v>
      </c>
      <c r="J45" s="10">
        <f>'Charges externes'!T29</f>
        <v>0</v>
      </c>
      <c r="K45" s="10">
        <f>'Charges externes'!U29</f>
        <v>0</v>
      </c>
      <c r="L45" s="10">
        <f>'Charges externes'!V29</f>
        <v>0</v>
      </c>
      <c r="M45" s="10">
        <f>'Charges externes'!W29</f>
        <v>0</v>
      </c>
      <c r="N45" s="10">
        <f>'Charges externes'!X29</f>
        <v>0</v>
      </c>
      <c r="O45" s="10">
        <f>'Charges externes'!Y29</f>
        <v>0</v>
      </c>
      <c r="P45" s="10">
        <f>'Charges externes'!Z29</f>
        <v>0</v>
      </c>
      <c r="Q45" s="10">
        <f>'Charges externes'!AA29</f>
        <v>0</v>
      </c>
      <c r="R45" s="10">
        <f>'Charges externes'!AB29</f>
        <v>0</v>
      </c>
      <c r="S45" s="10">
        <f>'Charges externes'!AC29</f>
        <v>0</v>
      </c>
      <c r="T45" s="10">
        <f>'Charges externes'!AD29</f>
        <v>0</v>
      </c>
      <c r="U45" s="10">
        <f>'Charges externes'!AE29</f>
        <v>0</v>
      </c>
      <c r="V45" s="10">
        <f>'Charges externes'!AF29</f>
        <v>0</v>
      </c>
      <c r="W45" s="10">
        <f>'Charges externes'!AG29</f>
        <v>0</v>
      </c>
      <c r="X45" s="10">
        <f>'Charges externes'!AH29</f>
        <v>0</v>
      </c>
      <c r="Y45" s="10">
        <f>'Charges externes'!AI29</f>
        <v>0</v>
      </c>
      <c r="Z45" s="10">
        <f>'Charges externes'!AJ29</f>
        <v>0</v>
      </c>
      <c r="AA45" s="10">
        <f>'Charges externes'!AK29</f>
        <v>0</v>
      </c>
      <c r="AB45" s="10">
        <f>'Charges externes'!AL29</f>
        <v>0</v>
      </c>
      <c r="AC45" s="10">
        <f>'Charges externes'!AM29</f>
        <v>0</v>
      </c>
      <c r="AD45" s="10">
        <f>'Charges externes'!AN29</f>
        <v>0</v>
      </c>
      <c r="AE45" s="10">
        <f>'Charges externes'!AO29</f>
        <v>0</v>
      </c>
      <c r="AF45" s="10">
        <f>'Charges externes'!AP29</f>
        <v>0</v>
      </c>
      <c r="AG45" s="10">
        <f>'Charges externes'!AQ29</f>
        <v>0</v>
      </c>
      <c r="AH45" s="10">
        <f>'Charges externes'!AR29</f>
        <v>0</v>
      </c>
      <c r="AI45" s="10">
        <f>'Charges externes'!AS29</f>
        <v>0</v>
      </c>
      <c r="AJ45" s="10">
        <f>'Charges externes'!AT29</f>
        <v>0</v>
      </c>
      <c r="AK45" s="10">
        <f>'Charges externes'!AU29</f>
        <v>0</v>
      </c>
      <c r="AL45" s="10">
        <f>'Charges externes'!AV29</f>
        <v>0</v>
      </c>
      <c r="AM45" s="10">
        <f>'Charges externes'!AW29</f>
        <v>0</v>
      </c>
      <c r="AN45" s="10">
        <f>'Charges externes'!AX29</f>
        <v>0</v>
      </c>
      <c r="AO45" s="10">
        <f>'Charges externes'!AY29</f>
        <v>0</v>
      </c>
      <c r="AP45" s="10">
        <f>'Charges externes'!AZ29</f>
        <v>0</v>
      </c>
      <c r="AQ45" s="10">
        <f>'Charges externes'!BA29</f>
        <v>0</v>
      </c>
      <c r="AR45" s="10">
        <f>'Charges externes'!BB29</f>
        <v>0</v>
      </c>
      <c r="AS45" s="10">
        <f>'Charges externes'!BC29</f>
        <v>0</v>
      </c>
      <c r="AT45" s="10">
        <f>'Charges externes'!BD29</f>
        <v>0</v>
      </c>
      <c r="AU45" s="10">
        <f>'Charges externes'!BE29</f>
        <v>0</v>
      </c>
      <c r="AV45" s="10">
        <f>'Charges externes'!BF29</f>
        <v>0</v>
      </c>
      <c r="AW45" s="10">
        <f>'Charges externes'!BG29</f>
        <v>0</v>
      </c>
      <c r="AX45" s="10">
        <f>'Charges externes'!BH29</f>
        <v>0</v>
      </c>
      <c r="AY45" s="10">
        <f>'Charges externes'!BI29</f>
        <v>0</v>
      </c>
      <c r="AZ45" s="10">
        <f>'Charges externes'!BJ29</f>
        <v>0</v>
      </c>
      <c r="BA45" s="10">
        <f>'Charges externes'!BK29</f>
        <v>0</v>
      </c>
      <c r="BB45" s="10">
        <f>'Charges externes'!BL29</f>
        <v>0</v>
      </c>
      <c r="BC45" s="10">
        <f>'Charges externes'!BM29</f>
        <v>0</v>
      </c>
      <c r="BD45" s="10">
        <f>'Charges externes'!BN29</f>
        <v>0</v>
      </c>
      <c r="BE45" s="10">
        <f>'Charges externes'!BO29</f>
        <v>0</v>
      </c>
      <c r="BF45" s="10">
        <f>'Charges externes'!BP29</f>
        <v>0</v>
      </c>
      <c r="BG45" s="10">
        <f>'Charges externes'!BQ29</f>
        <v>0</v>
      </c>
      <c r="BH45" s="10">
        <f>'Charges externes'!BR29</f>
        <v>0</v>
      </c>
      <c r="BI45" s="10">
        <f>'Charges externes'!BS29</f>
        <v>0</v>
      </c>
      <c r="BJ45" s="10">
        <f>'Charges externes'!BT29</f>
        <v>0</v>
      </c>
      <c r="BK45" s="10">
        <f>'Charges externes'!BU29</f>
        <v>0</v>
      </c>
      <c r="BL45" s="10">
        <f>'Charges externes'!BV29</f>
        <v>0</v>
      </c>
      <c r="BM45" s="10">
        <f>'Charges externes'!BW29</f>
        <v>0</v>
      </c>
      <c r="BN45" s="10">
        <f>'Charges externes'!BX29</f>
        <v>0</v>
      </c>
      <c r="BO45" s="10">
        <f>'Charges externes'!BY29</f>
        <v>0</v>
      </c>
      <c r="BP45" s="10">
        <f>'Charges externes'!BZ29</f>
        <v>0</v>
      </c>
      <c r="BQ45" s="10">
        <f>'Charges externes'!CA29</f>
        <v>0</v>
      </c>
      <c r="BR45" s="10">
        <f>'Charges externes'!CB29</f>
        <v>0</v>
      </c>
      <c r="BS45" s="10">
        <f>'Charges externes'!CC29</f>
        <v>0</v>
      </c>
      <c r="BT45" s="10">
        <f>'Charges externes'!CD29</f>
        <v>0</v>
      </c>
      <c r="BU45" s="10">
        <f>'Charges externes'!CE29</f>
        <v>0</v>
      </c>
      <c r="BV45" s="10">
        <f>'Charges externes'!CF29</f>
        <v>0</v>
      </c>
      <c r="BW45" s="10">
        <f>'Charges externes'!CG29</f>
        <v>0</v>
      </c>
      <c r="BX45" s="10">
        <f>'Charges externes'!CH29</f>
        <v>0</v>
      </c>
      <c r="BY45" s="10">
        <f>'Charges externes'!CI29</f>
        <v>0</v>
      </c>
      <c r="BZ45" s="10">
        <f>'Charges externes'!CJ29</f>
        <v>0</v>
      </c>
      <c r="CA45" s="10">
        <f>'Charges externes'!CK29</f>
        <v>0</v>
      </c>
      <c r="CB45" s="10">
        <f>'Charges externes'!CL29</f>
        <v>0</v>
      </c>
      <c r="CC45" s="10">
        <f>'Charges externes'!CM29</f>
        <v>0</v>
      </c>
      <c r="CD45" s="10">
        <f>'Charges externes'!CN29</f>
        <v>0</v>
      </c>
      <c r="CE45" s="10">
        <f>'Charges externes'!CO29</f>
        <v>0</v>
      </c>
      <c r="CF45" s="10">
        <f>'Charges externes'!CP29</f>
        <v>0</v>
      </c>
      <c r="CG45" s="10">
        <f>'Charges externes'!CQ29</f>
        <v>0</v>
      </c>
      <c r="CH45" s="10">
        <f>'Charges externes'!CR29</f>
        <v>0</v>
      </c>
      <c r="CI45" s="10">
        <f>'Charges externes'!CS29</f>
        <v>0</v>
      </c>
      <c r="CJ45" s="10">
        <f>'Charges externes'!CT29</f>
        <v>0</v>
      </c>
      <c r="CK45" s="10">
        <f>'Charges externes'!CU29</f>
        <v>0</v>
      </c>
      <c r="CL45" s="10">
        <f>'Charges externes'!CV29</f>
        <v>0</v>
      </c>
      <c r="CM45" s="10">
        <f>'Charges externes'!CW29</f>
        <v>0</v>
      </c>
      <c r="CN45" s="10">
        <f>'Charges externes'!CX29</f>
        <v>0</v>
      </c>
      <c r="CO45" s="10">
        <f>'Charges externes'!CY29</f>
        <v>0</v>
      </c>
      <c r="CP45" s="10">
        <f>'Charges externes'!CZ29</f>
        <v>0</v>
      </c>
      <c r="CQ45" s="10">
        <f>'Charges externes'!DA29</f>
        <v>0</v>
      </c>
      <c r="CR45" s="10">
        <f>'Charges externes'!DB29</f>
        <v>0</v>
      </c>
      <c r="CS45" s="10">
        <f>'Charges externes'!DC29</f>
        <v>0</v>
      </c>
      <c r="CT45" s="10">
        <f>'Charges externes'!DD29</f>
        <v>0</v>
      </c>
      <c r="CU45" s="10">
        <f>'Charges externes'!DE29</f>
        <v>0</v>
      </c>
      <c r="CV45" s="10">
        <f>'Charges externes'!DF29</f>
        <v>0</v>
      </c>
      <c r="CW45" s="10">
        <f>'Charges externes'!DG29</f>
        <v>0</v>
      </c>
      <c r="CX45" s="10">
        <f>'Charges externes'!DH29</f>
        <v>0</v>
      </c>
      <c r="CY45" s="10">
        <f>'Charges externes'!DI29</f>
        <v>0</v>
      </c>
      <c r="CZ45" s="10">
        <f>'Charges externes'!DJ29</f>
        <v>0</v>
      </c>
      <c r="DA45" s="10">
        <f>'Charges externes'!DK29</f>
        <v>0</v>
      </c>
      <c r="DB45" s="10">
        <f>'Charges externes'!DL29</f>
        <v>0</v>
      </c>
      <c r="DC45" s="10">
        <f>'Charges externes'!DM29</f>
        <v>0</v>
      </c>
      <c r="DD45" s="10">
        <f>'Charges externes'!DN29</f>
        <v>0</v>
      </c>
      <c r="DE45" s="10">
        <f>'Charges externes'!DO29</f>
        <v>0</v>
      </c>
      <c r="DF45" s="10">
        <f>'Charges externes'!DP29</f>
        <v>0</v>
      </c>
      <c r="DG45" s="10">
        <f>'Charges externes'!DQ29</f>
        <v>0</v>
      </c>
    </row>
    <row r="46">
      <c r="C46" t="str">
        <v>TVA décaissée</v>
      </c>
      <c r="D46" s="10">
        <f>TVA!D24</f>
        <v>0</v>
      </c>
      <c r="E46" s="10">
        <f>TVA!E24</f>
        <v>0</v>
      </c>
      <c r="F46" s="10">
        <f>TVA!F24</f>
        <v>0</v>
      </c>
      <c r="G46" s="10">
        <f>TVA!G24</f>
        <v>0</v>
      </c>
      <c r="H46" s="10">
        <f>TVA!H24</f>
        <v>0</v>
      </c>
      <c r="I46" s="10">
        <f>TVA!I24</f>
        <v>0</v>
      </c>
      <c r="J46" s="10">
        <f>TVA!J24</f>
        <v>0</v>
      </c>
      <c r="K46" s="10">
        <f>TVA!K24</f>
        <v>0</v>
      </c>
      <c r="L46" s="10">
        <f>TVA!L24</f>
        <v>0</v>
      </c>
      <c r="M46" s="10">
        <f>TVA!M24</f>
        <v>0</v>
      </c>
      <c r="N46" s="10">
        <f>TVA!N24</f>
        <v>0</v>
      </c>
      <c r="O46" s="10">
        <f>TVA!O24</f>
        <v>0</v>
      </c>
      <c r="P46" s="10">
        <f>TVA!P24</f>
        <v>0</v>
      </c>
      <c r="Q46" s="10">
        <f>TVA!Q24</f>
        <v>0</v>
      </c>
      <c r="R46" s="10">
        <f>TVA!R24</f>
        <v>0</v>
      </c>
      <c r="S46" s="10">
        <f>TVA!S24</f>
        <v>0</v>
      </c>
      <c r="T46" s="10">
        <f>TVA!T24</f>
        <v>0</v>
      </c>
      <c r="U46" s="10">
        <f>TVA!U24</f>
        <v>0</v>
      </c>
      <c r="V46" s="10">
        <f>TVA!V24</f>
        <v>0</v>
      </c>
      <c r="W46" s="10">
        <f>TVA!W24</f>
        <v>0</v>
      </c>
      <c r="X46" s="10">
        <f>TVA!X24</f>
        <v>0</v>
      </c>
      <c r="Y46" s="10">
        <f>TVA!Y24</f>
        <v>0</v>
      </c>
      <c r="Z46" s="10">
        <f>TVA!Z24</f>
        <v>0</v>
      </c>
      <c r="AA46" s="10">
        <f>TVA!AA24</f>
        <v>0</v>
      </c>
      <c r="AB46" s="10">
        <f>TVA!AB24</f>
        <v>0</v>
      </c>
      <c r="AC46" s="10">
        <f>TVA!AC24</f>
        <v>0</v>
      </c>
      <c r="AD46" s="10">
        <f>TVA!AD24</f>
        <v>0</v>
      </c>
      <c r="AE46" s="10">
        <f>TVA!AE24</f>
        <v>0</v>
      </c>
      <c r="AF46" s="10">
        <f>TVA!AF24</f>
        <v>0</v>
      </c>
      <c r="AG46" s="10">
        <f>TVA!AG24</f>
        <v>0</v>
      </c>
      <c r="AH46" s="10">
        <f>TVA!AH24</f>
        <v>0</v>
      </c>
      <c r="AI46" s="10">
        <f>TVA!AI24</f>
        <v>0</v>
      </c>
      <c r="AJ46" s="10">
        <f>TVA!AJ24</f>
        <v>0</v>
      </c>
      <c r="AK46" s="10">
        <f>TVA!AK24</f>
        <v>0</v>
      </c>
      <c r="AL46" s="10">
        <f>TVA!AL24</f>
        <v>0</v>
      </c>
      <c r="AM46" s="10">
        <f>TVA!AM24</f>
        <v>0</v>
      </c>
      <c r="AN46" s="10">
        <f>TVA!AN24</f>
        <v>0</v>
      </c>
      <c r="AO46" s="10">
        <f>TVA!AO24</f>
        <v>0</v>
      </c>
      <c r="AP46" s="10">
        <f>TVA!AP24</f>
        <v>0</v>
      </c>
      <c r="AQ46" s="10">
        <f>TVA!AQ24</f>
        <v>0</v>
      </c>
      <c r="AR46" s="10">
        <f>TVA!AR24</f>
        <v>0</v>
      </c>
      <c r="AS46" s="10">
        <f>TVA!AS24</f>
        <v>0</v>
      </c>
      <c r="AT46" s="10">
        <f>TVA!AT24</f>
        <v>0</v>
      </c>
      <c r="AU46" s="10">
        <f>TVA!AU24</f>
        <v>0</v>
      </c>
      <c r="AV46" s="10">
        <f>TVA!AV24</f>
        <v>0</v>
      </c>
      <c r="AW46" s="10">
        <f>TVA!AW24</f>
        <v>0</v>
      </c>
      <c r="AX46" s="10">
        <f>TVA!AX24</f>
        <v>0</v>
      </c>
      <c r="AY46" s="10">
        <f>TVA!AY24</f>
        <v>0</v>
      </c>
      <c r="AZ46" s="10">
        <f>TVA!AZ24</f>
        <v>0</v>
      </c>
      <c r="BA46" s="10">
        <f>TVA!BA24</f>
        <v>0</v>
      </c>
      <c r="BB46" s="10">
        <f>TVA!BB24</f>
        <v>0</v>
      </c>
      <c r="BC46" s="10">
        <f>TVA!BC24</f>
        <v>0</v>
      </c>
      <c r="BD46" s="10">
        <f>TVA!BD24</f>
        <v>0</v>
      </c>
      <c r="BE46" s="10">
        <f>TVA!BE24</f>
        <v>0</v>
      </c>
      <c r="BF46" s="10">
        <f>TVA!BF24</f>
        <v>0</v>
      </c>
      <c r="BG46" s="10">
        <f>TVA!BG24</f>
        <v>0</v>
      </c>
      <c r="BH46" s="10">
        <f>TVA!BH24</f>
        <v>0</v>
      </c>
      <c r="BI46" s="10">
        <f>TVA!BI24</f>
        <v>0</v>
      </c>
      <c r="BJ46" s="10">
        <f>TVA!BJ24</f>
        <v>0</v>
      </c>
      <c r="BK46" s="10">
        <f>TVA!BK24</f>
        <v>0</v>
      </c>
      <c r="BL46" s="10">
        <f>TVA!BL24</f>
        <v>0</v>
      </c>
      <c r="BM46" s="10">
        <f>TVA!BM24</f>
        <v>0</v>
      </c>
      <c r="BN46" s="10">
        <f>TVA!BN24</f>
        <v>0</v>
      </c>
      <c r="BO46" s="10">
        <f>TVA!BO24</f>
        <v>0</v>
      </c>
      <c r="BP46" s="10">
        <f>TVA!BP24</f>
        <v>0</v>
      </c>
      <c r="BQ46" s="10">
        <f>TVA!BQ24</f>
        <v>0</v>
      </c>
      <c r="BR46" s="10">
        <f>TVA!BR24</f>
        <v>0</v>
      </c>
      <c r="BS46" s="10">
        <f>TVA!BS24</f>
        <v>0</v>
      </c>
      <c r="BT46" s="10">
        <f>TVA!BT24</f>
        <v>0</v>
      </c>
      <c r="BU46" s="10">
        <f>TVA!BU24</f>
        <v>0</v>
      </c>
      <c r="BV46" s="10">
        <f>TVA!BV24</f>
        <v>0</v>
      </c>
      <c r="BW46" s="10">
        <f>TVA!BW24</f>
        <v>0</v>
      </c>
      <c r="BX46" s="10">
        <f>TVA!BX24</f>
        <v>0</v>
      </c>
      <c r="BY46" s="10">
        <f>TVA!BY24</f>
        <v>0</v>
      </c>
      <c r="BZ46" s="10">
        <f>TVA!BZ24</f>
        <v>0</v>
      </c>
      <c r="CA46" s="10">
        <f>TVA!CA24</f>
        <v>0</v>
      </c>
      <c r="CB46" s="10">
        <f>TVA!CB24</f>
        <v>0</v>
      </c>
      <c r="CC46" s="10">
        <f>TVA!CC24</f>
        <v>0</v>
      </c>
      <c r="CD46" s="10">
        <f>TVA!CD24</f>
        <v>0</v>
      </c>
      <c r="CE46" s="10">
        <f>TVA!CE24</f>
        <v>0</v>
      </c>
      <c r="CF46" s="10">
        <f>TVA!CF24</f>
        <v>0</v>
      </c>
      <c r="CG46" s="10">
        <f>TVA!CG24</f>
        <v>0</v>
      </c>
      <c r="CH46" s="10">
        <f>TVA!CH24</f>
        <v>0</v>
      </c>
      <c r="CI46" s="10">
        <f>TVA!CI24</f>
        <v>0</v>
      </c>
      <c r="CJ46" s="10">
        <f>TVA!CJ24</f>
        <v>0</v>
      </c>
      <c r="CK46" s="10">
        <f>TVA!CK24</f>
        <v>0</v>
      </c>
      <c r="CL46" s="10">
        <f>TVA!CL24</f>
        <v>0</v>
      </c>
      <c r="CM46" s="10">
        <f>TVA!CM24</f>
        <v>0</v>
      </c>
      <c r="CN46" s="10">
        <f>TVA!CN24</f>
        <v>0</v>
      </c>
      <c r="CO46" s="10">
        <f>TVA!CO24</f>
        <v>0</v>
      </c>
      <c r="CP46" s="10">
        <f>TVA!CP24</f>
        <v>0</v>
      </c>
      <c r="CQ46" s="10">
        <f>TVA!CQ24</f>
        <v>0</v>
      </c>
      <c r="CR46" s="10">
        <f>TVA!CR24</f>
        <v>0</v>
      </c>
      <c r="CS46" s="10">
        <f>TVA!CS24</f>
        <v>0</v>
      </c>
      <c r="CT46" s="10">
        <f>TVA!CT24</f>
        <v>0</v>
      </c>
      <c r="CU46" s="10">
        <f>TVA!CU24</f>
        <v>0</v>
      </c>
      <c r="CV46" s="10">
        <f>TVA!CV24</f>
        <v>0</v>
      </c>
      <c r="CW46" s="10">
        <f>TVA!CW24</f>
        <v>0</v>
      </c>
      <c r="CX46" s="10">
        <f>TVA!CX24</f>
        <v>0</v>
      </c>
      <c r="CY46" s="10">
        <f>TVA!CY24</f>
        <v>0</v>
      </c>
      <c r="CZ46" s="10">
        <f>TVA!CZ24</f>
        <v>0</v>
      </c>
      <c r="DA46" s="10">
        <f>TVA!DA24</f>
        <v>0</v>
      </c>
      <c r="DB46" s="10">
        <f>TVA!DB24</f>
        <v>0</v>
      </c>
      <c r="DC46" s="10">
        <f>TVA!DC24</f>
        <v>0</v>
      </c>
      <c r="DD46" s="10">
        <f>TVA!DD24</f>
        <v>0</v>
      </c>
      <c r="DE46" s="10">
        <f>TVA!DE24</f>
        <v>0</v>
      </c>
      <c r="DF46" s="10">
        <f>TVA!DF24</f>
        <v>0</v>
      </c>
      <c r="DG46" s="10">
        <f>TVA!DG24</f>
        <v>0</v>
      </c>
    </row>
    <row r="47">
      <c r="C47" t="str">
        <v>TVA reversée</v>
      </c>
      <c r="E47" s="10">
        <f>D15</f>
        <v>0</v>
      </c>
      <c r="F47" s="10">
        <f>E15</f>
        <v>0</v>
      </c>
      <c r="G47" s="10">
        <f>F15</f>
        <v>0</v>
      </c>
      <c r="H47" s="10">
        <f>G15</f>
        <v>0</v>
      </c>
      <c r="I47" s="10">
        <f>H15</f>
        <v>0</v>
      </c>
      <c r="J47" s="10">
        <f>I15</f>
        <v>0</v>
      </c>
      <c r="K47" s="10">
        <f>J15</f>
        <v>0</v>
      </c>
      <c r="L47" s="10">
        <f>K15</f>
        <v>0</v>
      </c>
      <c r="M47" s="10">
        <f>L15</f>
        <v>0</v>
      </c>
      <c r="N47" s="10">
        <f>M15</f>
        <v>0</v>
      </c>
      <c r="O47" s="10">
        <f>N15</f>
        <v>0</v>
      </c>
      <c r="P47" s="10">
        <f>O15</f>
        <v>0</v>
      </c>
      <c r="Q47" s="10">
        <f>P15</f>
        <v>0</v>
      </c>
      <c r="R47" s="10">
        <f>Q15</f>
        <v>0</v>
      </c>
      <c r="S47" s="10">
        <f>R15</f>
        <v>0</v>
      </c>
      <c r="T47" s="10">
        <f>S15</f>
        <v>0</v>
      </c>
      <c r="U47" s="10">
        <f>T15</f>
        <v>0</v>
      </c>
      <c r="V47" s="10">
        <f>U15</f>
        <v>0</v>
      </c>
      <c r="W47" s="10">
        <f>V15</f>
        <v>0</v>
      </c>
      <c r="X47" s="10">
        <f>W15</f>
        <v>0</v>
      </c>
      <c r="Y47" s="10">
        <f>X15</f>
        <v>0</v>
      </c>
      <c r="Z47" s="10">
        <f>Y15</f>
        <v>0</v>
      </c>
      <c r="AA47" s="10">
        <f>Z15</f>
        <v>0</v>
      </c>
      <c r="AB47" s="10">
        <f>AA15</f>
        <v>0</v>
      </c>
      <c r="AC47" s="10">
        <f>AB15</f>
        <v>0</v>
      </c>
      <c r="AD47" s="10">
        <f>AC15</f>
        <v>0</v>
      </c>
      <c r="AE47" s="10">
        <f>AD15</f>
        <v>0</v>
      </c>
      <c r="AF47" s="10">
        <f>AE15</f>
        <v>0</v>
      </c>
      <c r="AG47" s="10">
        <f>AF15</f>
        <v>0</v>
      </c>
      <c r="AH47" s="10">
        <f>AG15</f>
        <v>0</v>
      </c>
      <c r="AI47" s="10">
        <f>AH15</f>
        <v>0</v>
      </c>
      <c r="AJ47" s="10">
        <f>AI15</f>
        <v>0</v>
      </c>
      <c r="AK47" s="10">
        <f>AJ15</f>
        <v>0</v>
      </c>
      <c r="AL47" s="10">
        <f>AK15</f>
        <v>0</v>
      </c>
      <c r="AM47" s="10">
        <f>AL15</f>
        <v>0</v>
      </c>
      <c r="AN47" s="10">
        <f>AM15</f>
        <v>0</v>
      </c>
      <c r="AO47" s="10">
        <f>AN15</f>
        <v>0</v>
      </c>
      <c r="AP47" s="10">
        <f>AO15</f>
        <v>0</v>
      </c>
      <c r="AQ47" s="10">
        <f>AP15</f>
        <v>0</v>
      </c>
      <c r="AR47" s="10">
        <f>AQ15</f>
        <v>0</v>
      </c>
      <c r="AS47" s="10">
        <f>AR15</f>
        <v>0</v>
      </c>
      <c r="AT47" s="10">
        <f>AS15</f>
        <v>0</v>
      </c>
      <c r="AU47" s="10">
        <f>AT15</f>
        <v>0</v>
      </c>
      <c r="AV47" s="10">
        <f>AU15</f>
        <v>0</v>
      </c>
      <c r="AW47" s="10">
        <f>AV15</f>
        <v>0</v>
      </c>
      <c r="AX47" s="10">
        <f>AW15</f>
        <v>0</v>
      </c>
      <c r="AY47" s="10">
        <f>AX15</f>
        <v>0</v>
      </c>
      <c r="AZ47" s="10">
        <f>AY15</f>
        <v>0</v>
      </c>
      <c r="BA47" s="10">
        <f>AZ15</f>
        <v>0</v>
      </c>
      <c r="BB47" s="10">
        <f>BA15</f>
        <v>0</v>
      </c>
      <c r="BC47" s="10">
        <f>BB15</f>
        <v>0</v>
      </c>
      <c r="BD47" s="10">
        <f>BC15</f>
        <v>0</v>
      </c>
      <c r="BE47" s="10">
        <f>BD15</f>
        <v>0</v>
      </c>
      <c r="BF47" s="10">
        <f>BE15</f>
        <v>0</v>
      </c>
      <c r="BG47" s="10">
        <f>BF15</f>
        <v>0</v>
      </c>
      <c r="BH47" s="10">
        <f>BG15</f>
        <v>0</v>
      </c>
      <c r="BI47" s="10">
        <f>BH15</f>
        <v>0</v>
      </c>
      <c r="BJ47" s="10">
        <f>BI15</f>
        <v>0</v>
      </c>
      <c r="BK47" s="10">
        <f>BJ15</f>
        <v>0</v>
      </c>
      <c r="BL47" s="10">
        <f>BK15</f>
        <v>0</v>
      </c>
      <c r="BM47" s="10">
        <f>BL15</f>
        <v>0</v>
      </c>
      <c r="BN47" s="10">
        <f>BM15</f>
        <v>0</v>
      </c>
      <c r="BO47" s="10">
        <f>BN15</f>
        <v>0</v>
      </c>
      <c r="BP47" s="10">
        <f>BO15</f>
        <v>0</v>
      </c>
      <c r="BQ47" s="10">
        <f>BP15</f>
        <v>0</v>
      </c>
      <c r="BR47" s="10">
        <f>BQ15</f>
        <v>0</v>
      </c>
      <c r="BS47" s="10">
        <f>BR15</f>
        <v>0</v>
      </c>
      <c r="BT47" s="10">
        <f>BS15</f>
        <v>0</v>
      </c>
      <c r="BU47" s="10">
        <f>BT15</f>
        <v>0</v>
      </c>
      <c r="BV47" s="10">
        <f>BU15</f>
        <v>0</v>
      </c>
      <c r="BW47" s="10">
        <f>BV15</f>
        <v>0</v>
      </c>
      <c r="BX47" s="10">
        <f>BW15</f>
        <v>0</v>
      </c>
      <c r="BY47" s="10">
        <f>BX15</f>
        <v>0</v>
      </c>
      <c r="BZ47" s="10">
        <f>BY15</f>
        <v>0</v>
      </c>
      <c r="CA47" s="10">
        <f>BZ15</f>
        <v>0</v>
      </c>
      <c r="CB47" s="10">
        <f>CA15</f>
        <v>0</v>
      </c>
      <c r="CC47" s="10">
        <f>CB15</f>
        <v>0</v>
      </c>
      <c r="CD47" s="10">
        <f>CC15</f>
        <v>0</v>
      </c>
      <c r="CE47" s="10">
        <f>CD15</f>
        <v>0</v>
      </c>
      <c r="CF47" s="10">
        <f>CE15</f>
        <v>0</v>
      </c>
      <c r="CG47" s="10">
        <f>CF15</f>
        <v>0</v>
      </c>
      <c r="CH47" s="10">
        <f>CG15</f>
        <v>0</v>
      </c>
      <c r="CI47" s="10">
        <f>CH15</f>
        <v>0</v>
      </c>
      <c r="CJ47" s="10">
        <f>CI15</f>
        <v>0</v>
      </c>
      <c r="CK47" s="10">
        <f>CJ15</f>
        <v>0</v>
      </c>
      <c r="CL47" s="10">
        <f>CK15</f>
        <v>0</v>
      </c>
      <c r="CM47" s="10">
        <f>CL15</f>
        <v>0</v>
      </c>
      <c r="CN47" s="10">
        <f>CM15</f>
        <v>0</v>
      </c>
      <c r="CO47" s="10">
        <f>CN15</f>
        <v>0</v>
      </c>
      <c r="CP47" s="10">
        <f>CO15</f>
        <v>0</v>
      </c>
      <c r="CQ47" s="10">
        <f>CP15</f>
        <v>0</v>
      </c>
      <c r="CR47" s="10">
        <f>CQ15</f>
        <v>0</v>
      </c>
      <c r="CS47" s="10">
        <f>CR15</f>
        <v>0</v>
      </c>
      <c r="CT47" s="10">
        <f>CS15</f>
        <v>0</v>
      </c>
      <c r="CU47" s="10">
        <f>CT15</f>
        <v>0</v>
      </c>
      <c r="CV47" s="10">
        <f>CU15</f>
        <v>0</v>
      </c>
      <c r="CW47" s="10">
        <f>CV15</f>
        <v>0</v>
      </c>
      <c r="CX47" s="10">
        <f>CW15</f>
        <v>0</v>
      </c>
      <c r="CY47" s="10">
        <f>CX15</f>
        <v>0</v>
      </c>
      <c r="CZ47" s="10">
        <f>CY15</f>
        <v>0</v>
      </c>
      <c r="DA47" s="10">
        <f>CZ15</f>
        <v>0</v>
      </c>
      <c r="DB47" s="10">
        <f>DA15</f>
        <v>0</v>
      </c>
      <c r="DC47" s="10">
        <f>DB15</f>
        <v>0</v>
      </c>
      <c r="DD47" s="10">
        <f>DC15</f>
        <v>0</v>
      </c>
      <c r="DE47" s="10">
        <f>DD15</f>
        <v>0</v>
      </c>
      <c r="DF47" s="10">
        <f>DE15</f>
        <v>0</v>
      </c>
      <c r="DG47" s="10">
        <f>DF15</f>
        <v>0</v>
      </c>
    </row>
    <row r="48">
      <c r="C48" t="str">
        <v>Charges de personnel</v>
      </c>
      <c r="D48" s="10">
        <f>'Personnel - Calculs auto'!C56</f>
        <v>0</v>
      </c>
      <c r="E48" s="10">
        <f>'Personnel - Calculs auto'!D56</f>
        <v>0</v>
      </c>
      <c r="F48" s="10">
        <f>'Personnel - Calculs auto'!E56</f>
        <v>0</v>
      </c>
      <c r="G48" s="10">
        <f>'Personnel - Calculs auto'!F56</f>
        <v>0</v>
      </c>
      <c r="H48" s="10">
        <f>'Personnel - Calculs auto'!G56</f>
        <v>0</v>
      </c>
      <c r="I48" s="10">
        <f>'Personnel - Calculs auto'!H56</f>
        <v>0</v>
      </c>
      <c r="J48" s="10">
        <f>'Personnel - Calculs auto'!I56</f>
        <v>0</v>
      </c>
      <c r="K48" s="10">
        <f>'Personnel - Calculs auto'!J56</f>
        <v>0</v>
      </c>
      <c r="L48" s="10">
        <f>'Personnel - Calculs auto'!K56</f>
        <v>0</v>
      </c>
      <c r="M48" s="10">
        <f>'Personnel - Calculs auto'!L56</f>
        <v>0</v>
      </c>
      <c r="N48" s="10">
        <f>'Personnel - Calculs auto'!M56</f>
        <v>0</v>
      </c>
      <c r="O48" s="10">
        <f>'Personnel - Calculs auto'!N56</f>
        <v>0</v>
      </c>
      <c r="P48" s="10">
        <f>'Personnel - Calculs auto'!P56</f>
        <v>0</v>
      </c>
      <c r="Q48" s="10">
        <f>'Personnel - Calculs auto'!Q56</f>
        <v>0</v>
      </c>
      <c r="R48" s="10">
        <f>'Personnel - Calculs auto'!R56</f>
        <v>0</v>
      </c>
      <c r="S48" s="10">
        <f>'Personnel - Calculs auto'!S56</f>
        <v>0</v>
      </c>
      <c r="T48" s="10">
        <f>'Personnel - Calculs auto'!T56</f>
        <v>0</v>
      </c>
      <c r="U48" s="10">
        <f>'Personnel - Calculs auto'!U56</f>
        <v>0</v>
      </c>
      <c r="V48" s="10">
        <f>'Personnel - Calculs auto'!V56</f>
        <v>0</v>
      </c>
      <c r="W48" s="10">
        <f>'Personnel - Calculs auto'!W56</f>
        <v>0</v>
      </c>
      <c r="X48" s="10">
        <f>'Personnel - Calculs auto'!X56</f>
        <v>0</v>
      </c>
      <c r="Y48" s="10">
        <f>'Personnel - Calculs auto'!Y56</f>
        <v>0</v>
      </c>
      <c r="Z48" s="10">
        <f>'Personnel - Calculs auto'!Z56</f>
        <v>0</v>
      </c>
      <c r="AA48" s="10">
        <f>'Personnel - Calculs auto'!AA56</f>
        <v>0</v>
      </c>
      <c r="AB48" s="10">
        <f>'Personnel - Calculs auto'!$AC$56/6</f>
        <v>0</v>
      </c>
      <c r="AC48" s="10">
        <f>'Personnel - Calculs auto'!$AC$56/6</f>
        <v>0</v>
      </c>
      <c r="AD48" s="10">
        <f>'Personnel - Calculs auto'!$AC$56/6</f>
        <v>0</v>
      </c>
      <c r="AE48" s="10">
        <f>'Personnel - Calculs auto'!$AC$56/6</f>
        <v>0</v>
      </c>
      <c r="AF48" s="10">
        <f>'Personnel - Calculs auto'!$AC$56/6</f>
        <v>0</v>
      </c>
      <c r="AG48" s="10">
        <f>'Personnel - Calculs auto'!$AC$56/6</f>
        <v>0</v>
      </c>
      <c r="AH48" s="10">
        <f>'Personnel - Calculs auto'!$AD$56/6</f>
        <v>0</v>
      </c>
      <c r="AI48" s="10">
        <f>'Personnel - Calculs auto'!$AD$56/6</f>
        <v>0</v>
      </c>
      <c r="AJ48" s="10">
        <f>'Personnel - Calculs auto'!$AD$56/6</f>
        <v>0</v>
      </c>
      <c r="AK48" s="10">
        <f>'Personnel - Calculs auto'!$AD$56/6</f>
        <v>0</v>
      </c>
      <c r="AL48" s="10">
        <f>'Personnel - Calculs auto'!$AD$56/6</f>
        <v>0</v>
      </c>
      <c r="AM48" s="10">
        <f>'Personnel - Calculs auto'!$AD$56/6</f>
        <v>0</v>
      </c>
      <c r="AN48" s="10">
        <f>'Personnel - Calculs auto'!$AF$56/6</f>
        <v>0</v>
      </c>
      <c r="AO48" s="10">
        <f>'Personnel - Calculs auto'!$AF$56/6</f>
        <v>0</v>
      </c>
      <c r="AP48" s="10">
        <f>'Personnel - Calculs auto'!$AF$56/6</f>
        <v>0</v>
      </c>
      <c r="AQ48" s="10">
        <f>'Personnel - Calculs auto'!$AF$56/6</f>
        <v>0</v>
      </c>
      <c r="AR48" s="10">
        <f>'Personnel - Calculs auto'!$AF$56/6</f>
        <v>0</v>
      </c>
      <c r="AS48" s="10">
        <f>'Personnel - Calculs auto'!$AF$56/6</f>
        <v>0</v>
      </c>
      <c r="AT48" s="10">
        <f>'Personnel - Calculs auto'!$AG$56/6</f>
        <v>0</v>
      </c>
      <c r="AU48" s="10">
        <f>'Personnel - Calculs auto'!$AG$56/6</f>
        <v>0</v>
      </c>
      <c r="AV48" s="10">
        <f>'Personnel - Calculs auto'!$AG$56/6</f>
        <v>0</v>
      </c>
      <c r="AW48" s="10">
        <f>'Personnel - Calculs auto'!$AG$56/6</f>
        <v>0</v>
      </c>
      <c r="AX48" s="10">
        <f>'Personnel - Calculs auto'!$AG$56/6</f>
        <v>0</v>
      </c>
      <c r="AY48" s="10">
        <f>'Personnel - Calculs auto'!$AG$56/6</f>
        <v>0</v>
      </c>
      <c r="AZ48" s="10">
        <f>'Personnel - Calculs auto'!$AI$56/6</f>
        <v>0</v>
      </c>
      <c r="BA48" s="10">
        <f>'Personnel - Calculs auto'!$AI$56/6</f>
        <v>0</v>
      </c>
      <c r="BB48" s="10">
        <f>'Personnel - Calculs auto'!$AI$56/6</f>
        <v>0</v>
      </c>
      <c r="BC48" s="10">
        <f>'Personnel - Calculs auto'!$AI$56/6</f>
        <v>0</v>
      </c>
      <c r="BD48" s="10">
        <f>'Personnel - Calculs auto'!$AI$56/6</f>
        <v>0</v>
      </c>
      <c r="BE48" s="10">
        <f>'Personnel - Calculs auto'!$AI$56/6</f>
        <v>0</v>
      </c>
      <c r="BF48" s="10">
        <f>'Personnel - Calculs auto'!$AJ$56/6</f>
        <v>0</v>
      </c>
      <c r="BG48" s="10">
        <f>'Personnel - Calculs auto'!$AJ$56/6</f>
        <v>0</v>
      </c>
      <c r="BH48" s="10">
        <f>'Personnel - Calculs auto'!$AJ$56/6</f>
        <v>0</v>
      </c>
      <c r="BI48" s="10">
        <f>'Personnel - Calculs auto'!$AJ$56/6</f>
        <v>0</v>
      </c>
      <c r="BJ48" s="10">
        <f>'Personnel - Calculs auto'!$AJ$56/6</f>
        <v>0</v>
      </c>
      <c r="BK48" s="10">
        <f>'Personnel - Calculs auto'!$AJ$56/6</f>
        <v>0</v>
      </c>
      <c r="BL48" s="10">
        <f>'Personnel - Calculs auto'!$AL$56/6</f>
        <v>0</v>
      </c>
      <c r="BM48" s="10">
        <f>'Personnel - Calculs auto'!$AL$56/6</f>
        <v>0</v>
      </c>
      <c r="BN48" s="10">
        <f>'Personnel - Calculs auto'!$AL$56/6</f>
        <v>0</v>
      </c>
      <c r="BO48" s="10">
        <f>'Personnel - Calculs auto'!$AL$56/6</f>
        <v>0</v>
      </c>
      <c r="BP48" s="10">
        <f>'Personnel - Calculs auto'!$AL$56/6</f>
        <v>0</v>
      </c>
      <c r="BQ48" s="10">
        <f>'Personnel - Calculs auto'!$AL$56/6</f>
        <v>0</v>
      </c>
      <c r="BR48" s="10">
        <f>'Personnel - Calculs auto'!$AM$56/6</f>
        <v>0</v>
      </c>
      <c r="BS48" s="10">
        <f>'Personnel - Calculs auto'!$AM$56/6</f>
        <v>0</v>
      </c>
      <c r="BT48" s="10">
        <f>'Personnel - Calculs auto'!$AM$56/6</f>
        <v>0</v>
      </c>
      <c r="BU48" s="10">
        <f>'Personnel - Calculs auto'!$AM$56/6</f>
        <v>0</v>
      </c>
      <c r="BV48" s="10">
        <f>'Personnel - Calculs auto'!$AM$56/6</f>
        <v>0</v>
      </c>
      <c r="BW48" s="10">
        <f>'Personnel - Calculs auto'!$AM$56/6</f>
        <v>0</v>
      </c>
      <c r="BX48" s="10">
        <f>'Personnel - Calculs auto'!$AO$56/6</f>
        <v>0</v>
      </c>
      <c r="BY48" s="10">
        <f>'Personnel - Calculs auto'!$AO$56/6</f>
        <v>0</v>
      </c>
      <c r="BZ48" s="10">
        <f>'Personnel - Calculs auto'!$AO$56/6</f>
        <v>0</v>
      </c>
      <c r="CA48" s="10">
        <f>'Personnel - Calculs auto'!$AO$56/6</f>
        <v>0</v>
      </c>
      <c r="CB48" s="10">
        <f>'Personnel - Calculs auto'!$AO$56/6</f>
        <v>0</v>
      </c>
      <c r="CC48" s="10">
        <f>'Personnel - Calculs auto'!$AO$56/6</f>
        <v>0</v>
      </c>
      <c r="CD48" s="10">
        <f>'Personnel - Calculs auto'!$AP$56/6</f>
        <v>0</v>
      </c>
      <c r="CE48" s="10">
        <f>'Personnel - Calculs auto'!$AP$56/6</f>
        <v>0</v>
      </c>
      <c r="CF48" s="10">
        <f>'Personnel - Calculs auto'!$AP$56/6</f>
        <v>0</v>
      </c>
      <c r="CG48" s="10">
        <f>'Personnel - Calculs auto'!$AP$56/6</f>
        <v>0</v>
      </c>
      <c r="CH48" s="10">
        <f>'Personnel - Calculs auto'!$AP$56/6</f>
        <v>0</v>
      </c>
      <c r="CI48" s="10">
        <f>'Personnel - Calculs auto'!$AP$56/6</f>
        <v>0</v>
      </c>
      <c r="CJ48" s="10">
        <f>'Personnel - Calculs auto'!$AR$56/6</f>
        <v>0</v>
      </c>
      <c r="CK48" s="10">
        <f>'Personnel - Calculs auto'!$AR$56/6</f>
        <v>0</v>
      </c>
      <c r="CL48" s="10">
        <f>'Personnel - Calculs auto'!$AR$56/6</f>
        <v>0</v>
      </c>
      <c r="CM48" s="10">
        <f>'Personnel - Calculs auto'!$AR$56/6</f>
        <v>0</v>
      </c>
      <c r="CN48" s="10">
        <f>'Personnel - Calculs auto'!$AR$56/6</f>
        <v>0</v>
      </c>
      <c r="CO48" s="10">
        <f>'Personnel - Calculs auto'!$AR$56/6</f>
        <v>0</v>
      </c>
      <c r="CP48" s="10">
        <f>'Personnel - Calculs auto'!$AS$56/6</f>
        <v>0</v>
      </c>
      <c r="CQ48" s="10">
        <f>'Personnel - Calculs auto'!$AS$56/6</f>
        <v>0</v>
      </c>
      <c r="CR48" s="10">
        <f>'Personnel - Calculs auto'!$AS$56/6</f>
        <v>0</v>
      </c>
      <c r="CS48" s="10">
        <f>'Personnel - Calculs auto'!$AS$56/6</f>
        <v>0</v>
      </c>
      <c r="CT48" s="10">
        <f>'Personnel - Calculs auto'!$AS$56/6</f>
        <v>0</v>
      </c>
      <c r="CU48" s="10">
        <f>'Personnel - Calculs auto'!$AS$56/6</f>
        <v>0</v>
      </c>
      <c r="CV48" s="10">
        <f>'Personnel - Calculs auto'!$AU$56/6</f>
        <v>0</v>
      </c>
      <c r="CW48" s="10">
        <f>'Personnel - Calculs auto'!$AU$56/6</f>
        <v>0</v>
      </c>
      <c r="CX48" s="10">
        <f>'Personnel - Calculs auto'!$AU$56/6</f>
        <v>0</v>
      </c>
      <c r="CY48" s="10">
        <f>'Personnel - Calculs auto'!$AU$56/6</f>
        <v>0</v>
      </c>
      <c r="CZ48" s="10">
        <f>'Personnel - Calculs auto'!$AU$56/6</f>
        <v>0</v>
      </c>
      <c r="DA48" s="10">
        <f>'Personnel - Calculs auto'!$AU$56/6</f>
        <v>0</v>
      </c>
      <c r="DB48" s="10">
        <f>'Personnel - Calculs auto'!$AV$56/6</f>
        <v>0</v>
      </c>
      <c r="DC48" s="10">
        <f>'Personnel - Calculs auto'!$AV$56/6</f>
        <v>0</v>
      </c>
      <c r="DD48" s="10">
        <f>'Personnel - Calculs auto'!$AV$56/6</f>
        <v>0</v>
      </c>
      <c r="DE48" s="10">
        <f>'Personnel - Calculs auto'!$AV$56/6</f>
        <v>0</v>
      </c>
      <c r="DF48" s="10">
        <f>'Personnel - Calculs auto'!$AV$56/6</f>
        <v>0</v>
      </c>
      <c r="DG48" s="10">
        <f>'Personnel - Calculs auto'!$AV$56/6</f>
        <v>0</v>
      </c>
    </row>
    <row r="49">
      <c r="C49" t="str">
        <v>Impôts et taxes</v>
      </c>
      <c r="D49" s="14">
        <f>'Impôts et taxes'!$D$15/12</f>
        <v>0</v>
      </c>
      <c r="E49" s="14">
        <f>'Impôts et taxes'!$D$15/12</f>
        <v>0</v>
      </c>
      <c r="F49" s="14">
        <f>'Impôts et taxes'!$D$15/12</f>
        <v>0</v>
      </c>
      <c r="G49" s="14">
        <f>'Impôts et taxes'!$D$15/12</f>
        <v>0</v>
      </c>
      <c r="H49" s="14">
        <f>'Impôts et taxes'!$D$15/12</f>
        <v>0</v>
      </c>
      <c r="I49" s="14">
        <f>'Impôts et taxes'!$D$15/12</f>
        <v>0</v>
      </c>
      <c r="J49" s="14">
        <f>'Impôts et taxes'!$D$15/12</f>
        <v>0</v>
      </c>
      <c r="K49" s="14">
        <f>'Impôts et taxes'!$D$15/12</f>
        <v>0</v>
      </c>
      <c r="L49" s="14">
        <f>'Impôts et taxes'!$D$15/12</f>
        <v>0</v>
      </c>
      <c r="M49" s="14">
        <f>'Impôts et taxes'!$D$15/12</f>
        <v>0</v>
      </c>
      <c r="N49" s="14">
        <f>'Impôts et taxes'!$D$15/12</f>
        <v>0</v>
      </c>
      <c r="O49" s="14">
        <f>'Impôts et taxes'!$D$15/12</f>
        <v>0</v>
      </c>
      <c r="P49" s="14">
        <f>'Impôts et taxes'!$E$15/12</f>
        <v>0</v>
      </c>
      <c r="Q49" s="14">
        <f>'Impôts et taxes'!$E$15/12</f>
        <v>0</v>
      </c>
      <c r="R49" s="14">
        <f>'Impôts et taxes'!$E$15/12+'Comptes de résultats'!D35+(0.25*'Comptes de résultats'!D35)</f>
        <v>0</v>
      </c>
      <c r="S49" s="14">
        <f>'Impôts et taxes'!$E$15/12</f>
        <v>0</v>
      </c>
      <c r="T49" s="14">
        <f>'Impôts et taxes'!$E$15/12</f>
        <v>0</v>
      </c>
      <c r="U49" s="14">
        <f>'Impôts et taxes'!$E$15/12+(0.25*'Comptes de résultats'!D35)</f>
        <v>0</v>
      </c>
      <c r="V49" s="14">
        <f>'Impôts et taxes'!$E$15/12</f>
        <v>0</v>
      </c>
      <c r="W49" s="14">
        <f>'Impôts et taxes'!$E$15/12</f>
        <v>0</v>
      </c>
      <c r="X49" s="14">
        <f>'Impôts et taxes'!$E$15/12+(0.25*'Comptes de résultats'!D35)</f>
        <v>0</v>
      </c>
      <c r="Y49" s="14">
        <f>'Impôts et taxes'!$E$15/12</f>
        <v>0</v>
      </c>
      <c r="Z49" s="14">
        <f>'Impôts et taxes'!$E$15/12</f>
        <v>0</v>
      </c>
      <c r="AA49" s="14">
        <f>'Impôts et taxes'!$E$15/12+(0.25*'Comptes de résultats'!D35)</f>
        <v>0</v>
      </c>
      <c r="AB49" s="14">
        <f>'Impôts et taxes'!$F$15/12</f>
        <v>0</v>
      </c>
      <c r="AC49" s="14">
        <f>'Impôts et taxes'!$F$15/12</f>
        <v>0</v>
      </c>
      <c r="AD49" s="14">
        <f>'Impôts et taxes'!$F$15/12+'Comptes de résultats'!E35-'Comptes de résultats'!D35+(0.25*'Comptes de résultats'!E35)</f>
        <v>0</v>
      </c>
      <c r="AE49" s="14">
        <f>'Impôts et taxes'!$F$15/12</f>
        <v>0</v>
      </c>
      <c r="AF49" s="14">
        <f>'Impôts et taxes'!$F$15/12</f>
        <v>0</v>
      </c>
      <c r="AG49" s="14">
        <f>'Impôts et taxes'!$F$15/12+(0.25*'Comptes de résultats'!E35)</f>
        <v>0</v>
      </c>
      <c r="AH49" s="14">
        <f>'Impôts et taxes'!$F$15/12</f>
        <v>0</v>
      </c>
      <c r="AI49" s="14">
        <f>'Impôts et taxes'!$F$15/12</f>
        <v>0</v>
      </c>
      <c r="AJ49" s="14">
        <f>'Impôts et taxes'!$F$15/12+(0.25*'Comptes de résultats'!E35)</f>
        <v>0</v>
      </c>
      <c r="AK49" s="14">
        <f>'Impôts et taxes'!$F$15/12</f>
        <v>0</v>
      </c>
      <c r="AL49" s="14">
        <f>'Impôts et taxes'!$F$15/12</f>
        <v>0</v>
      </c>
      <c r="AM49" s="14">
        <f>'Impôts et taxes'!$F$15/12+(0.25*'Comptes de résultats'!E35)</f>
        <v>0</v>
      </c>
      <c r="AN49" s="14">
        <f>'Impôts et taxes'!$G$15/12</f>
        <v>0</v>
      </c>
      <c r="AO49" s="14">
        <f>'Impôts et taxes'!$G$15/12</f>
        <v>0</v>
      </c>
      <c r="AP49" s="14">
        <f>'Impôts et taxes'!$G$15/12+'Comptes de résultats'!F35-'Comptes de résultats'!E35+(0.25*'Comptes de résultats'!F35)</f>
        <v>0</v>
      </c>
      <c r="AQ49" s="14">
        <f>'Impôts et taxes'!$G$15/12</f>
        <v>0</v>
      </c>
      <c r="AR49" s="14">
        <f>'Impôts et taxes'!$G$15/12</f>
        <v>0</v>
      </c>
      <c r="AS49" s="14">
        <f>'Impôts et taxes'!$G$15/12+(0.25*'Comptes de résultats'!F35)</f>
        <v>0</v>
      </c>
      <c r="AT49" s="14">
        <f>'Impôts et taxes'!$G$15/12</f>
        <v>0</v>
      </c>
      <c r="AU49" s="14">
        <f>'Impôts et taxes'!$G$15/12</f>
        <v>0</v>
      </c>
      <c r="AV49" s="14">
        <f>'Impôts et taxes'!$G$15/12+(0.25*'Comptes de résultats'!F35)</f>
        <v>0</v>
      </c>
      <c r="AW49" s="14">
        <f>'Impôts et taxes'!$G$15/12</f>
        <v>0</v>
      </c>
      <c r="AX49" s="14">
        <f>'Impôts et taxes'!$G$15/12</f>
        <v>0</v>
      </c>
      <c r="AY49" s="14">
        <f>'Impôts et taxes'!$G$15/12+(0.25*'Comptes de résultats'!F35)</f>
        <v>0</v>
      </c>
      <c r="AZ49" s="14">
        <f>'Impôts et taxes'!$H$15/12</f>
        <v>0</v>
      </c>
      <c r="BA49" s="14">
        <f>'Impôts et taxes'!$H$15/12</f>
        <v>0</v>
      </c>
      <c r="BB49" s="14">
        <f>'Impôts et taxes'!$H$15/12+'Comptes de résultats'!G35-'Comptes de résultats'!F35+(0.25*'Comptes de résultats'!G35)</f>
        <v>0</v>
      </c>
      <c r="BC49" s="14">
        <f>'Impôts et taxes'!$H$15/12</f>
        <v>0</v>
      </c>
      <c r="BD49" s="14">
        <f>'Impôts et taxes'!$H$15/12</f>
        <v>0</v>
      </c>
      <c r="BE49" s="14">
        <f>'Impôts et taxes'!$H$15/12+(0.25*'Comptes de résultats'!G35)</f>
        <v>0</v>
      </c>
      <c r="BF49" s="14">
        <f>'Impôts et taxes'!$H$15/12</f>
        <v>0</v>
      </c>
      <c r="BG49" s="14">
        <f>'Impôts et taxes'!$H$15/12</f>
        <v>0</v>
      </c>
      <c r="BH49" s="14">
        <f>'Impôts et taxes'!$H$15/12+(0.25*'Comptes de résultats'!G35)</f>
        <v>0</v>
      </c>
      <c r="BI49" s="14">
        <f>'Impôts et taxes'!$H$15/12</f>
        <v>0</v>
      </c>
      <c r="BJ49" s="14">
        <f>'Impôts et taxes'!$H$15/12</f>
        <v>0</v>
      </c>
      <c r="BK49" s="14">
        <f>'Impôts et taxes'!$H$15/12+(0.25*'Comptes de résultats'!G35)</f>
        <v>0</v>
      </c>
      <c r="BL49" s="14">
        <f>'Impôts et taxes'!$I$15/12</f>
        <v>0</v>
      </c>
      <c r="BM49" s="14">
        <f>'Impôts et taxes'!$I$15/12</f>
        <v>0</v>
      </c>
      <c r="BN49" s="14">
        <f>'Impôts et taxes'!$I$15/12+'Comptes de résultats'!H35-'Comptes de résultats'!G35+(0.25*'Comptes de résultats'!H35)</f>
        <v>0</v>
      </c>
      <c r="BO49" s="14">
        <f>'Impôts et taxes'!$I$15/12</f>
        <v>0</v>
      </c>
      <c r="BP49" s="14">
        <f>'Impôts et taxes'!$I$15/12</f>
        <v>0</v>
      </c>
      <c r="BQ49" s="14">
        <f>'Impôts et taxes'!$I$15/12+(0.25*'Comptes de résultats'!H35)</f>
        <v>0</v>
      </c>
      <c r="BR49" s="14">
        <f>'Impôts et taxes'!$I$15/12</f>
        <v>0</v>
      </c>
      <c r="BS49" s="14">
        <f>'Impôts et taxes'!$I$15/12</f>
        <v>0</v>
      </c>
      <c r="BT49" s="14">
        <f>'Impôts et taxes'!$I$15/12+(0.25*'Comptes de résultats'!H35)</f>
        <v>0</v>
      </c>
      <c r="BU49" s="14">
        <f>'Impôts et taxes'!$I$15/12</f>
        <v>0</v>
      </c>
      <c r="BV49" s="14">
        <f>'Impôts et taxes'!$I$15/12</f>
        <v>0</v>
      </c>
      <c r="BW49" s="14">
        <f>'Impôts et taxes'!$I$15/12+(0.25*'Comptes de résultats'!H35)</f>
        <v>0</v>
      </c>
      <c r="BX49" s="14">
        <f>'Impôts et taxes'!$J$15/12</f>
        <v>0</v>
      </c>
      <c r="BY49" s="14">
        <f>'Impôts et taxes'!$J$15/12</f>
        <v>0</v>
      </c>
      <c r="BZ49" s="14">
        <f>'Impôts et taxes'!$J$15/12+'Comptes de résultats'!I35-'Comptes de résultats'!H35+(0.25*'Comptes de résultats'!I35)</f>
        <v>0</v>
      </c>
      <c r="CA49" s="14">
        <f>'Impôts et taxes'!$J$15/12</f>
        <v>0</v>
      </c>
      <c r="CB49" s="14">
        <f>'Impôts et taxes'!$J$15/12</f>
        <v>0</v>
      </c>
      <c r="CC49" s="14">
        <f>'Impôts et taxes'!$J$15/12+(0.25*'Comptes de résultats'!I35)</f>
        <v>0</v>
      </c>
      <c r="CD49" s="14">
        <f>'Impôts et taxes'!$J$15/12</f>
        <v>0</v>
      </c>
      <c r="CE49" s="14">
        <f>'Impôts et taxes'!$J$15/12</f>
        <v>0</v>
      </c>
      <c r="CF49" s="14">
        <f>'Impôts et taxes'!$J$15/12+(0.25*'Comptes de résultats'!I35)</f>
        <v>0</v>
      </c>
      <c r="CG49" s="14">
        <f>'Impôts et taxes'!$J$15/12</f>
        <v>0</v>
      </c>
      <c r="CH49" s="14">
        <f>'Impôts et taxes'!$J$15/12</f>
        <v>0</v>
      </c>
      <c r="CI49" s="14">
        <f>'Impôts et taxes'!$J$15/12+(0.25*'Comptes de résultats'!I35)</f>
        <v>0</v>
      </c>
      <c r="CJ49" s="14">
        <f>'Impôts et taxes'!$K$15/12</f>
        <v>0</v>
      </c>
      <c r="CK49" s="14">
        <f>'Impôts et taxes'!$K$15/12</f>
        <v>0</v>
      </c>
      <c r="CL49" s="14">
        <f>'Impôts et taxes'!$K$15/12+'Comptes de résultats'!J35-'Comptes de résultats'!I35+(0.25*'Comptes de résultats'!J35)</f>
        <v>0</v>
      </c>
      <c r="CM49" s="14">
        <f>'Impôts et taxes'!$K$15/12</f>
        <v>0</v>
      </c>
      <c r="CN49" s="14">
        <f>'Impôts et taxes'!$K$15/12</f>
        <v>0</v>
      </c>
      <c r="CO49" s="14">
        <f>'Impôts et taxes'!$K$15/12+(0.25*'Comptes de résultats'!J35)</f>
        <v>0</v>
      </c>
      <c r="CP49" s="14">
        <f>'Impôts et taxes'!$K$15/12</f>
        <v>0</v>
      </c>
      <c r="CQ49" s="14">
        <f>'Impôts et taxes'!$K$15/12</f>
        <v>0</v>
      </c>
      <c r="CR49" s="14">
        <f>'Impôts et taxes'!$K$15/12+(0.25*'Comptes de résultats'!J35)</f>
        <v>0</v>
      </c>
      <c r="CS49" s="14">
        <f>'Impôts et taxes'!$K$15/12</f>
        <v>0</v>
      </c>
      <c r="CT49" s="14">
        <f>'Impôts et taxes'!$K$15/12</f>
        <v>0</v>
      </c>
      <c r="CU49" s="14">
        <f>'Impôts et taxes'!$K$15/12+(0.25*'Comptes de résultats'!J35)</f>
        <v>0</v>
      </c>
      <c r="CV49" s="14">
        <f>'Impôts et taxes'!$L$15/12</f>
        <v>0</v>
      </c>
      <c r="CW49" s="14">
        <f>'Impôts et taxes'!$L$15/12</f>
        <v>0</v>
      </c>
      <c r="CX49" s="14">
        <f>'Impôts et taxes'!$L$15/12+'Comptes de résultats'!K35-'Comptes de résultats'!J35+(0.25*'Comptes de résultats'!K35)</f>
        <v>0</v>
      </c>
      <c r="CY49" s="14">
        <f>'Impôts et taxes'!$L$15/12</f>
        <v>0</v>
      </c>
      <c r="CZ49" s="14">
        <f>'Impôts et taxes'!$L$15/12</f>
        <v>0</v>
      </c>
      <c r="DA49" s="14">
        <f>'Impôts et taxes'!$L$15/12+(0.25*'Comptes de résultats'!K35)</f>
        <v>0</v>
      </c>
      <c r="DB49" s="14">
        <f>'Impôts et taxes'!$L$15/12</f>
        <v>0</v>
      </c>
      <c r="DC49" s="14">
        <f>'Impôts et taxes'!$L$15/12</f>
        <v>0</v>
      </c>
      <c r="DD49" s="14">
        <f>'Impôts et taxes'!$L$15/12+(0.25*'Comptes de résultats'!K35)</f>
        <v>0</v>
      </c>
      <c r="DE49" s="14">
        <f>'Impôts et taxes'!$L$15/12</f>
        <v>0</v>
      </c>
      <c r="DF49" s="14">
        <f>'Impôts et taxes'!$L$15/12</f>
        <v>0</v>
      </c>
      <c r="DG49" s="14">
        <f>'Impôts et taxes'!$L$15/12+(0.25*'Comptes de résultats'!K35)</f>
        <v>0</v>
      </c>
    </row>
    <row r="50">
      <c r="C50" t="str">
        <v xml:space="preserve">Hors exploitation </v>
      </c>
    </row>
    <row r="51">
      <c r="C51" t="str">
        <v>Investissements</v>
      </c>
      <c r="D51" s="10">
        <f>Investissements!D30-Investissements!D9-D52</f>
        <v>0</v>
      </c>
      <c r="E51" s="10">
        <f>Investissements!E30-Investissements!E9-E52</f>
        <v>0</v>
      </c>
      <c r="F51" s="10">
        <f>Investissements!F30-Investissements!F9-F52</f>
        <v>0</v>
      </c>
      <c r="G51" s="10">
        <f>Investissements!G30-Investissements!G9-G52</f>
        <v>0</v>
      </c>
      <c r="H51" s="10">
        <f>Investissements!H30-Investissements!H9-H52</f>
        <v>0</v>
      </c>
      <c r="I51" s="10">
        <f>Investissements!I30-Investissements!I9-I52</f>
        <v>0</v>
      </c>
      <c r="J51" s="10">
        <f>Investissements!J30-Investissements!J9-J52</f>
        <v>0</v>
      </c>
      <c r="K51" s="10">
        <f>Investissements!K30-Investissements!K9-K52</f>
        <v>0</v>
      </c>
      <c r="L51" s="10">
        <f>Investissements!L30-Investissements!L9-L52</f>
        <v>0</v>
      </c>
      <c r="M51" s="10">
        <f>Investissements!M30-Investissements!M9-M52</f>
        <v>0</v>
      </c>
      <c r="N51" s="10">
        <f>Investissements!N30-Investissements!N9-N52</f>
        <v>0</v>
      </c>
      <c r="O51" s="10">
        <f>Investissements!O30-Investissements!O9-O52</f>
        <v>0</v>
      </c>
      <c r="P51" s="10">
        <f>Investissements!Q30-Investissements!Q9-P52</f>
        <v>0</v>
      </c>
      <c r="Q51" s="10">
        <f>Investissements!R30-Investissements!R9-Q52</f>
        <v>0</v>
      </c>
      <c r="R51" s="10">
        <f>Investissements!S30-Investissements!S9-R52</f>
        <v>0</v>
      </c>
      <c r="S51" s="10">
        <f>Investissements!T30-Investissements!T9-S52</f>
        <v>0</v>
      </c>
      <c r="T51" s="10">
        <f>Investissements!U30-Investissements!U9-T52</f>
        <v>0</v>
      </c>
      <c r="U51" s="10">
        <f>Investissements!V30-Investissements!V9-U52</f>
        <v>0</v>
      </c>
      <c r="V51" s="10">
        <f>Investissements!W30-Investissements!W9-V52</f>
        <v>0</v>
      </c>
      <c r="W51" s="10">
        <f>Investissements!X30-Investissements!X9-W52</f>
        <v>0</v>
      </c>
      <c r="X51" s="10">
        <f>Investissements!Y30-Investissements!Y9-X52</f>
        <v>0</v>
      </c>
      <c r="Y51" s="10">
        <f>Investissements!Z30-Investissements!Z9-Y52</f>
        <v>0</v>
      </c>
      <c r="Z51" s="10">
        <f>Investissements!AA30-Investissements!AA9-Z52</f>
        <v>0</v>
      </c>
      <c r="AA51" s="10">
        <f>Investissements!AB30-Investissements!AB9-AA52</f>
        <v>0</v>
      </c>
      <c r="AB51" s="10">
        <f>Investissements!AD30-Investissements!AD9-AB52</f>
        <v>0</v>
      </c>
      <c r="AH51" s="10">
        <f>Investissements!AE30-Investissements!AE9-AH52</f>
        <v>0</v>
      </c>
      <c r="AN51" s="10">
        <f>Investissements!AG30-Investissements!AG9-AN52</f>
        <v>0</v>
      </c>
      <c r="AT51" s="10">
        <f>Investissements!AH30-Investissements!AH9-AT52</f>
        <v>0</v>
      </c>
      <c r="AZ51" s="10">
        <f>Investissements!AJ30-Investissements!AJ9-AZ52</f>
        <v>0</v>
      </c>
      <c r="BF51" s="10">
        <f>Investissements!AK30-Investissements!AK9-BF52</f>
        <v>0</v>
      </c>
      <c r="BL51" s="10">
        <f>Investissements!AM30-Investissements!AM9-BL52</f>
        <v>0</v>
      </c>
      <c r="BR51" s="10">
        <f>Investissements!AN30-Investissements!AN9-BR52</f>
        <v>0</v>
      </c>
      <c r="BX51" s="10">
        <f>Investissements!AP30-Investissements!AP9-BX52</f>
        <v>0</v>
      </c>
      <c r="CD51" s="10">
        <f>Investissements!AQ30-Investissements!AQ9-CD52</f>
        <v>0</v>
      </c>
      <c r="CJ51" s="10">
        <f>Investissements!AS30-Investissements!AS9-CJ52</f>
        <v>0</v>
      </c>
      <c r="CP51" s="10">
        <f>Investissements!AT30-Investissements!AT9-CP52</f>
        <v>0</v>
      </c>
      <c r="CV51" s="10">
        <f>Investissements!AV30-Investissements!AV9-CV52</f>
        <v>0</v>
      </c>
      <c r="DB51" s="10">
        <f>Investissements!AW30-Investissements!AW9-DB52</f>
        <v>0</v>
      </c>
    </row>
    <row r="52">
      <c r="C52" t="str">
        <v>Investissement par crédit bail</v>
      </c>
      <c r="D52" s="10">
        <f>SUMPRODUCT((Investissements!D9:D28)*(Investissements!$BK9:$BK28))</f>
        <v>0</v>
      </c>
      <c r="E52" s="10">
        <f>SUMPRODUCT((Investissements!E9:E28)*(Investissements!$BK9:$BK28))</f>
        <v>0</v>
      </c>
      <c r="F52" s="10">
        <f>SUMPRODUCT((Investissements!F9:F28)*(Investissements!$BK9:$BK28))</f>
        <v>0</v>
      </c>
      <c r="G52" s="10">
        <f>SUMPRODUCT((Investissements!G9:G28)*(Investissements!$BK9:$BK28))</f>
        <v>0</v>
      </c>
      <c r="H52" s="10">
        <f>SUMPRODUCT((Investissements!H9:H28)*(Investissements!$BK9:$BK28))</f>
        <v>0</v>
      </c>
      <c r="I52" s="10">
        <f>SUMPRODUCT((Investissements!I9:I28)*(Investissements!$BK9:$BK28))</f>
        <v>0</v>
      </c>
      <c r="J52" s="10">
        <f>SUMPRODUCT((Investissements!J9:J28)*(Investissements!$BK9:$BK28))</f>
        <v>0</v>
      </c>
      <c r="K52" s="10">
        <f>SUMPRODUCT((Investissements!K9:K28)*(Investissements!$BK9:$BK28))</f>
        <v>0</v>
      </c>
      <c r="L52" s="10">
        <f>SUMPRODUCT((Investissements!L9:L28)*(Investissements!$BK9:$BK28))</f>
        <v>0</v>
      </c>
      <c r="M52" s="10">
        <f>SUMPRODUCT((Investissements!M9:M28)*(Investissements!$BK9:$BK28))</f>
        <v>0</v>
      </c>
      <c r="N52" s="10">
        <f>SUMPRODUCT((Investissements!N9:N28)*(Investissements!$BK9:$BK28))</f>
        <v>0</v>
      </c>
      <c r="O52" s="10">
        <f>SUMPRODUCT((Investissements!O9:O28)*(Investissements!$BK9:$BK28))</f>
        <v>0</v>
      </c>
      <c r="P52" s="10">
        <f>SUMPRODUCT((Investissements!Q9:Q28)*(Investissements!$BK9:$BK28))</f>
        <v>0</v>
      </c>
      <c r="Q52" s="10">
        <f>SUMPRODUCT((Investissements!R9:R28)*(Investissements!$BK9:$BK28))</f>
        <v>0</v>
      </c>
      <c r="R52" s="10">
        <f>SUMPRODUCT((Investissements!S9:S28)*(Investissements!$BK9:$BK28))</f>
        <v>0</v>
      </c>
      <c r="S52" s="10">
        <f>SUMPRODUCT((Investissements!T9:T28)*(Investissements!$BK9:$BK28))</f>
        <v>0</v>
      </c>
      <c r="T52" s="10">
        <f>SUMPRODUCT((Investissements!U9:U28)*(Investissements!$BK9:$BK28))</f>
        <v>0</v>
      </c>
      <c r="U52" s="10">
        <f>SUMPRODUCT((Investissements!V9:V28)*(Investissements!$BK9:$BK28))</f>
        <v>0</v>
      </c>
      <c r="V52" s="10">
        <f>SUMPRODUCT((Investissements!W9:W28)*(Investissements!$BK9:$BK28))</f>
        <v>0</v>
      </c>
      <c r="W52" s="10">
        <f>SUMPRODUCT((Investissements!X9:X28)*(Investissements!$BK9:$BK28))</f>
        <v>0</v>
      </c>
      <c r="X52" s="10">
        <f>SUMPRODUCT((Investissements!Y9:Y28)*(Investissements!$BK9:$BK28))</f>
        <v>0</v>
      </c>
      <c r="Y52" s="10">
        <f>SUMPRODUCT((Investissements!Z9:Z28)*(Investissements!$BK9:$BK28))</f>
        <v>0</v>
      </c>
      <c r="Z52" s="10">
        <f>SUMPRODUCT((Investissements!AA9:AA28)*(Investissements!$BK9:$BK28))</f>
        <v>0</v>
      </c>
      <c r="AA52" s="10">
        <f>SUMPRODUCT((Investissements!AB9:AB28)*(Investissements!$BK9:$BK28))</f>
        <v>0</v>
      </c>
      <c r="AB52" s="10">
        <f>SUMPRODUCT((Investissements!AD9:AD28)*(Investissements!$BK9:$BK28))</f>
        <v>0</v>
      </c>
      <c r="AH52" s="10">
        <f>SUMPRODUCT((Investissements!AE9:AE28)*(Investissements!$BK9:$BK28))</f>
        <v>0</v>
      </c>
      <c r="AN52" s="10">
        <f>SUMPRODUCT((Investissements!AG9:AG28)*(Investissements!$BK9:$BK28))</f>
        <v>0</v>
      </c>
      <c r="AT52" s="10">
        <f>SUMPRODUCT((Investissements!AH9:AH28)*(Investissements!$BK9:$BK28))</f>
        <v>0</v>
      </c>
      <c r="AZ52" s="10">
        <f>SUMPRODUCT((Investissements!AJ9:AJ28)*(Investissements!$BK9:$BK28))</f>
        <v>0</v>
      </c>
      <c r="BF52" s="10">
        <f>SUMPRODUCT((Investissements!AK9:AK28)*(Investissements!$BK9:$BK28))</f>
        <v>0</v>
      </c>
      <c r="BL52" s="10">
        <f>SUMPRODUCT((Investissements!AM9:AM28)*(Investissements!$BK9:$BK28))</f>
        <v>0</v>
      </c>
      <c r="BR52" s="10">
        <f>SUMPRODUCT((Investissements!AN9:AN28)*(Investissements!$BK9:$BK28))</f>
        <v>0</v>
      </c>
      <c r="BX52" s="10">
        <f>SUMPRODUCT((Investissements!AP9:AP28)*(Investissements!$BK9:$BK28))</f>
        <v>0</v>
      </c>
      <c r="CD52" s="10">
        <f>SUMPRODUCT((Investissements!AQ9:AQ28)*(Investissements!$BK9:$BK28))</f>
        <v>0</v>
      </c>
      <c r="CI52" s="10">
        <f>SUMPRODUCT((Investissements!AS9:AS28)*(Investissements!$BK9:$BK28))</f>
        <v>0</v>
      </c>
      <c r="CJ52" s="10">
        <f>SUMPRODUCT((Investissements!AS9:AS28)*(Investissements!$BK9:$BK28))</f>
        <v>0</v>
      </c>
      <c r="CP52" s="10">
        <f>SUMPRODUCT((Investissements!AT9:AT28)*(Investissements!$BK9:$BK28))</f>
        <v>0</v>
      </c>
      <c r="CV52" s="10">
        <f>SUMPRODUCT((Investissements!AV9:AV28)*(Investissements!$BK9:$BK28))</f>
        <v>0</v>
      </c>
      <c r="DB52" s="10">
        <f>SUMPRODUCT((Investissements!AW9:AW28)*(Investissements!$BK9:$BK28))</f>
        <v>0</v>
      </c>
    </row>
    <row r="53">
      <c r="C53" t="str">
        <v>Remboursement prêts bancaires CT</v>
      </c>
      <c r="D53" s="10">
        <f>-PMT(CONFIG!$D$101/12,CONFIG!$D$103,SUM(INDEX($D20:$DG20,,IF((COLUMN(D$53)-COLUMN($D$53)+1)&gt;CONFIG!$D$103,(COLUMN(D$53)-COLUMN($D$53)+1)-CONFIG!$D$103,0)+1):INDEX($D20:$DG20,,COLUMN(D$53)-COLUMN($D$53)+1)),,)</f>
        <v>0</v>
      </c>
      <c r="E53" s="10">
        <f>-PMT(CONFIG!$D$101/12,CONFIG!$D$103,SUM(INDEX($D20:$DG20,,IF((COLUMN(E$53)-COLUMN($D$53)+1)&gt;CONFIG!$D$103,(COLUMN(E$53)-COLUMN($D$53)+1)-CONFIG!$D$103,0)+1):INDEX($D20:$DG20,,COLUMN(E$53)-COLUMN($D$53)+1)),,)</f>
        <v>0</v>
      </c>
      <c r="F53" s="10">
        <f>-PMT(CONFIG!$D$101/12,CONFIG!$D$103,SUM(INDEX($D20:$DG20,,IF((COLUMN(F$53)-COLUMN($D$53)+1)&gt;CONFIG!$D$103,(COLUMN(F$53)-COLUMN($D$53)+1)-CONFIG!$D$103,0)+1):INDEX($D20:$DG20,,COLUMN(F$53)-COLUMN($D$53)+1)),,)</f>
        <v>0</v>
      </c>
      <c r="G53" s="10">
        <f>-PMT(CONFIG!$D$101/12,CONFIG!$D$103,SUM(INDEX($D20:$DG20,,IF((COLUMN(G$53)-COLUMN($D$53)+1)&gt;CONFIG!$D$103,(COLUMN(G$53)-COLUMN($D$53)+1)-CONFIG!$D$103,0)+1):INDEX($D20:$DG20,,COLUMN(G$53)-COLUMN($D$53)+1)),,)</f>
        <v>0</v>
      </c>
      <c r="H53" s="10">
        <f>-PMT(CONFIG!$D$101/12,CONFIG!$D$103,SUM(INDEX($D20:$DG20,,IF((COLUMN(H$53)-COLUMN($D$53)+1)&gt;CONFIG!$D$103,(COLUMN(H$53)-COLUMN($D$53)+1)-CONFIG!$D$103,0)+1):INDEX($D20:$DG20,,COLUMN(H$53)-COLUMN($D$53)+1)),,)</f>
        <v>0</v>
      </c>
      <c r="I53" s="10">
        <f>-PMT(CONFIG!$D$101/12,CONFIG!$D$103,SUM(INDEX($D20:$DG20,,IF((COLUMN(I$53)-COLUMN($D$53)+1)&gt;CONFIG!$D$103,(COLUMN(I$53)-COLUMN($D$53)+1)-CONFIG!$D$103,0)+1):INDEX($D20:$DG20,,COLUMN(I$53)-COLUMN($D$53)+1)),,)</f>
        <v>0</v>
      </c>
      <c r="J53" s="10">
        <f>-PMT(CONFIG!$D$101/12,CONFIG!$D$103,SUM(INDEX($D20:$DG20,,IF((COLUMN(J$53)-COLUMN($D$53)+1)&gt;CONFIG!$D$103,(COLUMN(J$53)-COLUMN($D$53)+1)-CONFIG!$D$103,0)+1):INDEX($D20:$DG20,,COLUMN(J$53)-COLUMN($D$53)+1)),,)</f>
        <v>0</v>
      </c>
      <c r="K53" s="10">
        <f>-PMT(CONFIG!$D$101/12,CONFIG!$D$103,SUM(INDEX($D20:$DG20,,IF((COLUMN(K$53)-COLUMN($D$53)+1)&gt;CONFIG!$D$103,(COLUMN(K$53)-COLUMN($D$53)+1)-CONFIG!$D$103,0)+1):INDEX($D20:$DG20,,COLUMN(K$53)-COLUMN($D$53)+1)),,)</f>
        <v>0</v>
      </c>
      <c r="L53" s="10">
        <f>-PMT(CONFIG!$D$101/12,CONFIG!$D$103,SUM(INDEX($D20:$DG20,,IF((COLUMN(L$53)-COLUMN($D$53)+1)&gt;CONFIG!$D$103,(COLUMN(L$53)-COLUMN($D$53)+1)-CONFIG!$D$103,0)+1):INDEX($D20:$DG20,,COLUMN(L$53)-COLUMN($D$53)+1)),,)</f>
        <v>0</v>
      </c>
      <c r="M53" s="10">
        <f>-PMT(CONFIG!$D$101/12,CONFIG!$D$103,SUM(INDEX($D20:$DG20,,IF((COLUMN(M$53)-COLUMN($D$53)+1)&gt;CONFIG!$D$103,(COLUMN(M$53)-COLUMN($D$53)+1)-CONFIG!$D$103,0)+1):INDEX($D20:$DG20,,COLUMN(M$53)-COLUMN($D$53)+1)),,)</f>
        <v>0</v>
      </c>
      <c r="N53" s="10">
        <f>-PMT(CONFIG!$D$101/12,CONFIG!$D$103,SUM(INDEX($D20:$DG20,,IF((COLUMN(N$53)-COLUMN($D$53)+1)&gt;CONFIG!$D$103,(COLUMN(N$53)-COLUMN($D$53)+1)-CONFIG!$D$103,0)+1):INDEX($D20:$DG20,,COLUMN(N$53)-COLUMN($D$53)+1)),,)</f>
        <v>0</v>
      </c>
      <c r="O53" s="10">
        <f>-PMT(CONFIG!$D$101/12,CONFIG!$D$103,SUM(INDEX($D20:$DG20,,IF((COLUMN(O$53)-COLUMN($D$53)+1)&gt;CONFIG!$D$103,(COLUMN(O$53)-COLUMN($D$53)+1)-CONFIG!$D$103,0)+1):INDEX($D20:$DG20,,COLUMN(O$53)-COLUMN($D$53)+1)),,)</f>
        <v>0</v>
      </c>
      <c r="P53" s="10">
        <f>-PMT(CONFIG!$D$101/12,CONFIG!$D$103,SUM(INDEX($D20:$DG20,,IF((COLUMN(P$53)-COLUMN($D$53)+1)&gt;CONFIG!$D$103,(COLUMN(P$53)-COLUMN($D$53)+1)-CONFIG!$D$103,0)+1):INDEX($D20:$DG20,,COLUMN(P$53)-COLUMN($D$53)+1)),,)</f>
        <v>0</v>
      </c>
      <c r="Q53" s="10">
        <f>-PMT(CONFIG!$D$101/12,CONFIG!$D$103,SUM(INDEX($D20:$DG20,,IF((COLUMN(Q$53)-COLUMN($D$53)+1)&gt;CONFIG!$D$103,(COLUMN(Q$53)-COLUMN($D$53)+1)-CONFIG!$D$103,0)+1):INDEX($D20:$DG20,,COLUMN(Q$53)-COLUMN($D$53)+1)),,)</f>
        <v>0</v>
      </c>
      <c r="R53" s="10">
        <f>-PMT(CONFIG!$D$101/12,CONFIG!$D$103,SUM(INDEX($D20:$DG20,,IF((COLUMN(R$53)-COLUMN($D$53)+1)&gt;CONFIG!$D$103,(COLUMN(R$53)-COLUMN($D$53)+1)-CONFIG!$D$103,0)+1):INDEX($D20:$DG20,,COLUMN(R$53)-COLUMN($D$53)+1)),,)</f>
        <v>0</v>
      </c>
      <c r="S53" s="10">
        <f>-PMT(CONFIG!$D$101/12,CONFIG!$D$103,SUM(INDEX($D20:$DG20,,IF((COLUMN(S$53)-COLUMN($D$53)+1)&gt;CONFIG!$D$103,(COLUMN(S$53)-COLUMN($D$53)+1)-CONFIG!$D$103,0)+1):INDEX($D20:$DG20,,COLUMN(S$53)-COLUMN($D$53)+1)),,)</f>
        <v>0</v>
      </c>
      <c r="T53" s="10">
        <f>-PMT(CONFIG!$D$101/12,CONFIG!$D$103,SUM(INDEX($D20:$DG20,,IF((COLUMN(T$53)-COLUMN($D$53)+1)&gt;CONFIG!$D$103,(COLUMN(T$53)-COLUMN($D$53)+1)-CONFIG!$D$103,0)+1):INDEX($D20:$DG20,,COLUMN(T$53)-COLUMN($D$53)+1)),,)</f>
        <v>0</v>
      </c>
      <c r="U53" s="10">
        <f>-PMT(CONFIG!$D$101/12,CONFIG!$D$103,SUM(INDEX($D20:$DG20,,IF((COLUMN(U$53)-COLUMN($D$53)+1)&gt;CONFIG!$D$103,(COLUMN(U$53)-COLUMN($D$53)+1)-CONFIG!$D$103,0)+1):INDEX($D20:$DG20,,COLUMN(U$53)-COLUMN($D$53)+1)),,)</f>
        <v>0</v>
      </c>
      <c r="V53" s="10">
        <f>-PMT(CONFIG!$D$101/12,CONFIG!$D$103,SUM(INDEX($D20:$DG20,,IF((COLUMN(V$53)-COLUMN($D$53)+1)&gt;CONFIG!$D$103,(COLUMN(V$53)-COLUMN($D$53)+1)-CONFIG!$D$103,0)+1):INDEX($D20:$DG20,,COLUMN(V$53)-COLUMN($D$53)+1)),,)</f>
        <v>0</v>
      </c>
      <c r="W53" s="10">
        <f>-PMT(CONFIG!$D$101/12,CONFIG!$D$103,SUM(INDEX($D20:$DG20,,IF((COLUMN(W$53)-COLUMN($D$53)+1)&gt;CONFIG!$D$103,(COLUMN(W$53)-COLUMN($D$53)+1)-CONFIG!$D$103,0)+1):INDEX($D20:$DG20,,COLUMN(W$53)-COLUMN($D$53)+1)),,)</f>
        <v>0</v>
      </c>
      <c r="X53" s="10">
        <f>-PMT(CONFIG!$D$101/12,CONFIG!$D$103,SUM(INDEX($D20:$DG20,,IF((COLUMN(X$53)-COLUMN($D$53)+1)&gt;CONFIG!$D$103,(COLUMN(X$53)-COLUMN($D$53)+1)-CONFIG!$D$103,0)+1):INDEX($D20:$DG20,,COLUMN(X$53)-COLUMN($D$53)+1)),,)</f>
        <v>0</v>
      </c>
      <c r="Y53" s="10">
        <f>-PMT(CONFIG!$D$101/12,CONFIG!$D$103,SUM(INDEX($D20:$DG20,,IF((COLUMN(Y$53)-COLUMN($D$53)+1)&gt;CONFIG!$D$103,(COLUMN(Y$53)-COLUMN($D$53)+1)-CONFIG!$D$103,0)+1):INDEX($D20:$DG20,,COLUMN(Y$53)-COLUMN($D$53)+1)),,)</f>
        <v>0</v>
      </c>
      <c r="Z53" s="10">
        <f>-PMT(CONFIG!$D$101/12,CONFIG!$D$103,SUM(INDEX($D20:$DG20,,IF((COLUMN(Z$53)-COLUMN($D$53)+1)&gt;CONFIG!$D$103,(COLUMN(Z$53)-COLUMN($D$53)+1)-CONFIG!$D$103,0)+1):INDEX($D20:$DG20,,COLUMN(Z$53)-COLUMN($D$53)+1)),,)</f>
        <v>0</v>
      </c>
      <c r="AA53" s="10">
        <f>-PMT(CONFIG!$D$101/12,CONFIG!$D$103,SUM(INDEX($D20:$DG20,,IF((COLUMN(AA$53)-COLUMN($D$53)+1)&gt;CONFIG!$D$103,(COLUMN(AA$53)-COLUMN($D$53)+1)-CONFIG!$D$103,0)+1):INDEX($D20:$DG20,,COLUMN(AA$53)-COLUMN($D$53)+1)),,)</f>
        <v>0</v>
      </c>
      <c r="AB53" s="10">
        <f>-PMT(CONFIG!$D$101/12,CONFIG!$D$103,SUM(INDEX($D20:$DG20,,IF((COLUMN(AB$53)-COLUMN($D$53)+1)&gt;CONFIG!$D$103,(COLUMN(AB$53)-COLUMN($D$53)+1)-CONFIG!$D$103,0)+1):INDEX($D20:$DG20,,COLUMN(AB$53)-COLUMN($D$53)+1)),,)</f>
        <v>0</v>
      </c>
      <c r="AC53" s="10">
        <f>-PMT(CONFIG!$D$101/12,CONFIG!$D$103,SUM(INDEX($D20:$DG20,,IF((COLUMN(AC$53)-COLUMN($D$53)+1)&gt;CONFIG!$D$103,(COLUMN(AC$53)-COLUMN($D$53)+1)-CONFIG!$D$103,0)+1):INDEX($D20:$DG20,,COLUMN(AC$53)-COLUMN($D$53)+1)),,)</f>
        <v>0</v>
      </c>
      <c r="AD53" s="10">
        <f>-PMT(CONFIG!$D$101/12,CONFIG!$D$103,SUM(INDEX($D20:$DG20,,IF((COLUMN(AD$53)-COLUMN($D$53)+1)&gt;CONFIG!$D$103,(COLUMN(AD$53)-COLUMN($D$53)+1)-CONFIG!$D$103,0)+1):INDEX($D20:$DG20,,COLUMN(AD$53)-COLUMN($D$53)+1)),,)</f>
        <v>0</v>
      </c>
      <c r="AE53" s="10">
        <f>-PMT(CONFIG!$D$101/12,CONFIG!$D$103,SUM(INDEX($D20:$DG20,,IF((COLUMN(AE$53)-COLUMN($D$53)+1)&gt;CONFIG!$D$103,(COLUMN(AE$53)-COLUMN($D$53)+1)-CONFIG!$D$103,0)+1):INDEX($D20:$DG20,,COLUMN(AE$53)-COLUMN($D$53)+1)),,)</f>
        <v>0</v>
      </c>
      <c r="AF53" s="10">
        <f>-PMT(CONFIG!$D$101/12,CONFIG!$D$103,SUM(INDEX($D20:$DG20,,IF((COLUMN(AF$53)-COLUMN($D$53)+1)&gt;CONFIG!$D$103,(COLUMN(AF$53)-COLUMN($D$53)+1)-CONFIG!$D$103,0)+1):INDEX($D20:$DG20,,COLUMN(AF$53)-COLUMN($D$53)+1)),,)</f>
        <v>0</v>
      </c>
      <c r="AG53" s="10">
        <f>-PMT(CONFIG!$D$101/12,CONFIG!$D$103,SUM(INDEX($D20:$DG20,,IF((COLUMN(AG$53)-COLUMN($D$53)+1)&gt;CONFIG!$D$103,(COLUMN(AG$53)-COLUMN($D$53)+1)-CONFIG!$D$103,0)+1):INDEX($D20:$DG20,,COLUMN(AG$53)-COLUMN($D$53)+1)),,)</f>
        <v>0</v>
      </c>
      <c r="AH53" s="10">
        <f>-PMT(CONFIG!$D$101/12,CONFIG!$D$103,SUM(INDEX($D20:$DG20,,IF((COLUMN(AH$53)-COLUMN($D$53)+1)&gt;CONFIG!$D$103,(COLUMN(AH$53)-COLUMN($D$53)+1)-CONFIG!$D$103,0)+1):INDEX($D20:$DG20,,COLUMN(AH$53)-COLUMN($D$53)+1)),,)</f>
        <v>0</v>
      </c>
      <c r="AI53" s="10">
        <f>-PMT(CONFIG!$D$101/12,CONFIG!$D$103,SUM(INDEX($D20:$DG20,,IF((COLUMN(AI$53)-COLUMN($D$53)+1)&gt;CONFIG!$D$103,(COLUMN(AI$53)-COLUMN($D$53)+1)-CONFIG!$D$103,0)+1):INDEX($D20:$DG20,,COLUMN(AI$53)-COLUMN($D$53)+1)),,)</f>
        <v>0</v>
      </c>
      <c r="AJ53" s="10">
        <f>-PMT(CONFIG!$D$101/12,CONFIG!$D$103,SUM(INDEX($D20:$DG20,,IF((COLUMN(AJ$53)-COLUMN($D$53)+1)&gt;CONFIG!$D$103,(COLUMN(AJ$53)-COLUMN($D$53)+1)-CONFIG!$D$103,0)+1):INDEX($D20:$DG20,,COLUMN(AJ$53)-COLUMN($D$53)+1)),,)</f>
        <v>0</v>
      </c>
      <c r="AK53" s="10">
        <f>-PMT(CONFIG!$D$101/12,CONFIG!$D$103,SUM(INDEX($D20:$DG20,,IF((COLUMN(AK$53)-COLUMN($D$53)+1)&gt;CONFIG!$D$103,(COLUMN(AK$53)-COLUMN($D$53)+1)-CONFIG!$D$103,0)+1):INDEX($D20:$DG20,,COLUMN(AK$53)-COLUMN($D$53)+1)),,)</f>
        <v>0</v>
      </c>
      <c r="AL53" s="10">
        <f>-PMT(CONFIG!$D$101/12,CONFIG!$D$103,SUM(INDEX($D20:$DG20,,IF((COLUMN(AL$53)-COLUMN($D$53)+1)&gt;CONFIG!$D$103,(COLUMN(AL$53)-COLUMN($D$53)+1)-CONFIG!$D$103,0)+1):INDEX($D20:$DG20,,COLUMN(AL$53)-COLUMN($D$53)+1)),,)</f>
        <v>0</v>
      </c>
      <c r="AM53" s="10">
        <f>-PMT(CONFIG!$D$101/12,CONFIG!$D$103,SUM(INDEX($D20:$DG20,,IF((COLUMN(AM$53)-COLUMN($D$53)+1)&gt;CONFIG!$D$103,(COLUMN(AM$53)-COLUMN($D$53)+1)-CONFIG!$D$103,0)+1):INDEX($D20:$DG20,,COLUMN(AM$53)-COLUMN($D$53)+1)),,)</f>
        <v>0</v>
      </c>
      <c r="AN53" s="10">
        <f>-PMT(CONFIG!$D$101/12,CONFIG!$D$103,SUM(INDEX($D20:$DG20,,IF((COLUMN(AN$53)-COLUMN($D$53)+1)&gt;CONFIG!$D$103,(COLUMN(AN$53)-COLUMN($D$53)+1)-CONFIG!$D$103,0)+1):INDEX($D20:$DG20,,COLUMN(AN$53)-COLUMN($D$53)+1)),,)</f>
        <v>0</v>
      </c>
      <c r="AO53" s="10">
        <f>-PMT(CONFIG!$D$101/12,CONFIG!$D$103,SUM(INDEX($D20:$DG20,,IF((COLUMN(AO$53)-COLUMN($D$53)+1)&gt;CONFIG!$D$103,(COLUMN(AO$53)-COLUMN($D$53)+1)-CONFIG!$D$103,0)+1):INDEX($D20:$DG20,,COLUMN(AO$53)-COLUMN($D$53)+1)),,)</f>
        <v>0</v>
      </c>
      <c r="AP53" s="10">
        <f>-PMT(CONFIG!$D$101/12,CONFIG!$D$103,SUM(INDEX($D20:$DG20,,IF((COLUMN(AP$53)-COLUMN($D$53)+1)&gt;CONFIG!$D$103,(COLUMN(AP$53)-COLUMN($D$53)+1)-CONFIG!$D$103,0)+1):INDEX($D20:$DG20,,COLUMN(AP$53)-COLUMN($D$53)+1)),,)</f>
        <v>0</v>
      </c>
      <c r="AQ53" s="10">
        <f>-PMT(CONFIG!$D$101/12,CONFIG!$D$103,SUM(INDEX($D20:$DG20,,IF((COLUMN(AQ$53)-COLUMN($D$53)+1)&gt;CONFIG!$D$103,(COLUMN(AQ$53)-COLUMN($D$53)+1)-CONFIG!$D$103,0)+1):INDEX($D20:$DG20,,COLUMN(AQ$53)-COLUMN($D$53)+1)),,)</f>
        <v>0</v>
      </c>
      <c r="AR53" s="10">
        <f>-PMT(CONFIG!$D$101/12,CONFIG!$D$103,SUM(INDEX($D20:$DG20,,IF((COLUMN(AR$53)-COLUMN($D$53)+1)&gt;CONFIG!$D$103,(COLUMN(AR$53)-COLUMN($D$53)+1)-CONFIG!$D$103,0)+1):INDEX($D20:$DG20,,COLUMN(AR$53)-COLUMN($D$53)+1)),,)</f>
        <v>0</v>
      </c>
      <c r="AS53" s="10">
        <f>-PMT(CONFIG!$D$101/12,CONFIG!$D$103,SUM(INDEX($D20:$DG20,,IF((COLUMN(AS$53)-COLUMN($D$53)+1)&gt;CONFIG!$D$103,(COLUMN(AS$53)-COLUMN($D$53)+1)-CONFIG!$D$103,0)+1):INDEX($D20:$DG20,,COLUMN(AS$53)-COLUMN($D$53)+1)),,)</f>
        <v>0</v>
      </c>
      <c r="AT53" s="10">
        <f>-PMT(CONFIG!$D$101/12,CONFIG!$D$103,SUM(INDEX($D20:$DG20,,IF((COLUMN(AT$53)-COLUMN($D$53)+1)&gt;CONFIG!$D$103,(COLUMN(AT$53)-COLUMN($D$53)+1)-CONFIG!$D$103,0)+1):INDEX($D20:$DG20,,COLUMN(AT$53)-COLUMN($D$53)+1)),,)</f>
        <v>0</v>
      </c>
      <c r="AU53" s="10">
        <f>-PMT(CONFIG!$D$101/12,CONFIG!$D$103,SUM(INDEX($D20:$DG20,,IF((COLUMN(AU$53)-COLUMN($D$53)+1)&gt;CONFIG!$D$103,(COLUMN(AU$53)-COLUMN($D$53)+1)-CONFIG!$D$103,0)+1):INDEX($D20:$DG20,,COLUMN(AU$53)-COLUMN($D$53)+1)),,)</f>
        <v>0</v>
      </c>
      <c r="AV53" s="10">
        <f>-PMT(CONFIG!$D$101/12,CONFIG!$D$103,SUM(INDEX($D20:$DG20,,IF((COLUMN(AV$53)-COLUMN($D$53)+1)&gt;CONFIG!$D$103,(COLUMN(AV$53)-COLUMN($D$53)+1)-CONFIG!$D$103,0)+1):INDEX($D20:$DG20,,COLUMN(AV$53)-COLUMN($D$53)+1)),,)</f>
        <v>0</v>
      </c>
      <c r="AW53" s="10">
        <f>-PMT(CONFIG!$D$101/12,CONFIG!$D$103,SUM(INDEX($D20:$DG20,,IF((COLUMN(AW$53)-COLUMN($D$53)+1)&gt;CONFIG!$D$103,(COLUMN(AW$53)-COLUMN($D$53)+1)-CONFIG!$D$103,0)+1):INDEX($D20:$DG20,,COLUMN(AW$53)-COLUMN($D$53)+1)),,)</f>
        <v>0</v>
      </c>
      <c r="AX53" s="10">
        <f>-PMT(CONFIG!$D$101/12,CONFIG!$D$103,SUM(INDEX($D20:$DG20,,IF((COLUMN(AX$53)-COLUMN($D$53)+1)&gt;CONFIG!$D$103,(COLUMN(AX$53)-COLUMN($D$53)+1)-CONFIG!$D$103,0)+1):INDEX($D20:$DG20,,COLUMN(AX$53)-COLUMN($D$53)+1)),,)</f>
        <v>0</v>
      </c>
      <c r="AY53" s="10">
        <f>-PMT(CONFIG!$D$101/12,CONFIG!$D$103,SUM(INDEX($D20:$DG20,,IF((COLUMN(AY$53)-COLUMN($D$53)+1)&gt;CONFIG!$D$103,(COLUMN(AY$53)-COLUMN($D$53)+1)-CONFIG!$D$103,0)+1):INDEX($D20:$DG20,,COLUMN(AY$53)-COLUMN($D$53)+1)),,)</f>
        <v>0</v>
      </c>
      <c r="AZ53" s="10">
        <f>-PMT(CONFIG!$D$101/12,CONFIG!$D$103,SUM(INDEX($D20:$DG20,,IF((COLUMN(AZ$53)-COLUMN($D$53)+1)&gt;CONFIG!$D$103,(COLUMN(AZ$53)-COLUMN($D$53)+1)-CONFIG!$D$103,0)+1):INDEX($D20:$DG20,,COLUMN(AZ$53)-COLUMN($D$53)+1)),,)</f>
        <v>0</v>
      </c>
      <c r="BA53" s="10">
        <f>-PMT(CONFIG!$D$101/12,CONFIG!$D$103,SUM(INDEX($D20:$DG20,,IF((COLUMN(BA$53)-COLUMN($D$53)+1)&gt;CONFIG!$D$103,(COLUMN(BA$53)-COLUMN($D$53)+1)-CONFIG!$D$103,0)+1):INDEX($D20:$DG20,,COLUMN(BA$53)-COLUMN($D$53)+1)),,)</f>
        <v>0</v>
      </c>
      <c r="BB53" s="10">
        <f>-PMT(CONFIG!$D$101/12,CONFIG!$D$103,SUM(INDEX($D20:$DG20,,IF((COLUMN(BB$53)-COLUMN($D$53)+1)&gt;CONFIG!$D$103,(COLUMN(BB$53)-COLUMN($D$53)+1)-CONFIG!$D$103,0)+1):INDEX($D20:$DG20,,COLUMN(BB$53)-COLUMN($D$53)+1)),,)</f>
        <v>0</v>
      </c>
      <c r="BC53" s="10">
        <f>-PMT(CONFIG!$D$101/12,CONFIG!$D$103,SUM(INDEX($D20:$DG20,,IF((COLUMN(BC$53)-COLUMN($D$53)+1)&gt;CONFIG!$D$103,(COLUMN(BC$53)-COLUMN($D$53)+1)-CONFIG!$D$103,0)+1):INDEX($D20:$DG20,,COLUMN(BC$53)-COLUMN($D$53)+1)),,)</f>
        <v>0</v>
      </c>
      <c r="BD53" s="10">
        <f>-PMT(CONFIG!$D$101/12,CONFIG!$D$103,SUM(INDEX($D20:$DG20,,IF((COLUMN(BD$53)-COLUMN($D$53)+1)&gt;CONFIG!$D$103,(COLUMN(BD$53)-COLUMN($D$53)+1)-CONFIG!$D$103,0)+1):INDEX($D20:$DG20,,COLUMN(BD$53)-COLUMN($D$53)+1)),,)</f>
        <v>0</v>
      </c>
      <c r="BE53" s="10">
        <f>-PMT(CONFIG!$D$101/12,CONFIG!$D$103,SUM(INDEX($D20:$DG20,,IF((COLUMN(BE$53)-COLUMN($D$53)+1)&gt;CONFIG!$D$103,(COLUMN(BE$53)-COLUMN($D$53)+1)-CONFIG!$D$103,0)+1):INDEX($D20:$DG20,,COLUMN(BE$53)-COLUMN($D$53)+1)),,)</f>
        <v>0</v>
      </c>
      <c r="BF53" s="10">
        <f>-PMT(CONFIG!$D$101/12,CONFIG!$D$103,SUM(INDEX($D20:$DG20,,IF((COLUMN(BF$53)-COLUMN($D$53)+1)&gt;CONFIG!$D$103,(COLUMN(BF$53)-COLUMN($D$53)+1)-CONFIG!$D$103,0)+1):INDEX($D20:$DG20,,COLUMN(BF$53)-COLUMN($D$53)+1)),,)</f>
        <v>0</v>
      </c>
      <c r="BG53" s="10">
        <f>-PMT(CONFIG!$D$101/12,CONFIG!$D$103,SUM(INDEX($D20:$DG20,,IF((COLUMN(BG$53)-COLUMN($D$53)+1)&gt;CONFIG!$D$103,(COLUMN(BG$53)-COLUMN($D$53)+1)-CONFIG!$D$103,0)+1):INDEX($D20:$DG20,,COLUMN(BG$53)-COLUMN($D$53)+1)),,)</f>
        <v>0</v>
      </c>
      <c r="BH53" s="10">
        <f>-PMT(CONFIG!$D$101/12,CONFIG!$D$103,SUM(INDEX($D20:$DG20,,IF((COLUMN(BH$53)-COLUMN($D$53)+1)&gt;CONFIG!$D$103,(COLUMN(BH$53)-COLUMN($D$53)+1)-CONFIG!$D$103,0)+1):INDEX($D20:$DG20,,COLUMN(BH$53)-COLUMN($D$53)+1)),,)</f>
        <v>0</v>
      </c>
      <c r="BI53" s="10">
        <f>-PMT(CONFIG!$D$101/12,CONFIG!$D$103,SUM(INDEX($D20:$DG20,,IF((COLUMN(BI$53)-COLUMN($D$53)+1)&gt;CONFIG!$D$103,(COLUMN(BI$53)-COLUMN($D$53)+1)-CONFIG!$D$103,0)+1):INDEX($D20:$DG20,,COLUMN(BI$53)-COLUMN($D$53)+1)),,)</f>
        <v>0</v>
      </c>
      <c r="BJ53" s="10">
        <f>-PMT(CONFIG!$D$101/12,CONFIG!$D$103,SUM(INDEX($D20:$DG20,,IF((COLUMN(BJ$53)-COLUMN($D$53)+1)&gt;CONFIG!$D$103,(COLUMN(BJ$53)-COLUMN($D$53)+1)-CONFIG!$D$103,0)+1):INDEX($D20:$DG20,,COLUMN(BJ$53)-COLUMN($D$53)+1)),,)</f>
        <v>0</v>
      </c>
      <c r="BK53" s="10">
        <f>-PMT(CONFIG!$D$101/12,CONFIG!$D$103,SUM(INDEX($D20:$DG20,,IF((COLUMN(BK$53)-COLUMN($D$53)+1)&gt;CONFIG!$D$103,(COLUMN(BK$53)-COLUMN($D$53)+1)-CONFIG!$D$103,0)+1):INDEX($D20:$DG20,,COLUMN(BK$53)-COLUMN($D$53)+1)),,)</f>
        <v>0</v>
      </c>
      <c r="BL53" s="10">
        <f>-PMT(CONFIG!$D$101/12,CONFIG!$D$103,SUM(INDEX($D20:$DG20,,IF((COLUMN(BL$53)-COLUMN($D$53)+1)&gt;CONFIG!$D$103,(COLUMN(BL$53)-COLUMN($D$53)+1)-CONFIG!$D$103,0)+1):INDEX($D20:$DG20,,COLUMN(BL$53)-COLUMN($D$53)+1)),,)</f>
        <v>0</v>
      </c>
      <c r="BM53" s="10">
        <f>-PMT(CONFIG!$D$101/12,CONFIG!$D$103,SUM(INDEX($D20:$DG20,,IF((COLUMN(BM$53)-COLUMN($D$53)+1)&gt;CONFIG!$D$103,(COLUMN(BM$53)-COLUMN($D$53)+1)-CONFIG!$D$103,0)+1):INDEX($D20:$DG20,,COLUMN(BM$53)-COLUMN($D$53)+1)),,)</f>
        <v>0</v>
      </c>
      <c r="BN53" s="10">
        <f>-PMT(CONFIG!$D$101/12,CONFIG!$D$103,SUM(INDEX($D20:$DG20,,IF((COLUMN(BN$53)-COLUMN($D$53)+1)&gt;CONFIG!$D$103,(COLUMN(BN$53)-COLUMN($D$53)+1)-CONFIG!$D$103,0)+1):INDEX($D20:$DG20,,COLUMN(BN$53)-COLUMN($D$53)+1)),,)</f>
        <v>0</v>
      </c>
      <c r="BO53" s="10">
        <f>-PMT(CONFIG!$D$101/12,CONFIG!$D$103,SUM(INDEX($D20:$DG20,,IF((COLUMN(BO$53)-COLUMN($D$53)+1)&gt;CONFIG!$D$103,(COLUMN(BO$53)-COLUMN($D$53)+1)-CONFIG!$D$103,0)+1):INDEX($D20:$DG20,,COLUMN(BO$53)-COLUMN($D$53)+1)),,)</f>
        <v>0</v>
      </c>
      <c r="BP53" s="10">
        <f>-PMT(CONFIG!$D$101/12,CONFIG!$D$103,SUM(INDEX($D20:$DG20,,IF((COLUMN(BP$53)-COLUMN($D$53)+1)&gt;CONFIG!$D$103,(COLUMN(BP$53)-COLUMN($D$53)+1)-CONFIG!$D$103,0)+1):INDEX($D20:$DG20,,COLUMN(BP$53)-COLUMN($D$53)+1)),,)</f>
        <v>0</v>
      </c>
      <c r="BQ53" s="10">
        <f>-PMT(CONFIG!$D$101/12,CONFIG!$D$103,SUM(INDEX($D20:$DG20,,IF((COLUMN(BQ$53)-COLUMN($D$53)+1)&gt;CONFIG!$D$103,(COLUMN(BQ$53)-COLUMN($D$53)+1)-CONFIG!$D$103,0)+1):INDEX($D20:$DG20,,COLUMN(BQ$53)-COLUMN($D$53)+1)),,)</f>
        <v>0</v>
      </c>
      <c r="BR53" s="10">
        <f>-PMT(CONFIG!$D$101/12,CONFIG!$D$103,SUM(INDEX($D20:$DG20,,IF((COLUMN(BR$53)-COLUMN($D$53)+1)&gt;CONFIG!$D$103,(COLUMN(BR$53)-COLUMN($D$53)+1)-CONFIG!$D$103,0)+1):INDEX($D20:$DG20,,COLUMN(BR$53)-COLUMN($D$53)+1)),,)</f>
        <v>0</v>
      </c>
      <c r="BS53" s="10">
        <f>-PMT(CONFIG!$D$101/12,CONFIG!$D$103,SUM(INDEX($D20:$DG20,,IF((COLUMN(BS$53)-COLUMN($D$53)+1)&gt;CONFIG!$D$103,(COLUMN(BS$53)-COLUMN($D$53)+1)-CONFIG!$D$103,0)+1):INDEX($D20:$DG20,,COLUMN(BS$53)-COLUMN($D$53)+1)),,)</f>
        <v>0</v>
      </c>
      <c r="BT53" s="10">
        <f>-PMT(CONFIG!$D$101/12,CONFIG!$D$103,SUM(INDEX($D20:$DG20,,IF((COLUMN(BT$53)-COLUMN($D$53)+1)&gt;CONFIG!$D$103,(COLUMN(BT$53)-COLUMN($D$53)+1)-CONFIG!$D$103,0)+1):INDEX($D20:$DG20,,COLUMN(BT$53)-COLUMN($D$53)+1)),,)</f>
        <v>0</v>
      </c>
      <c r="BU53" s="10">
        <f>-PMT(CONFIG!$D$101/12,CONFIG!$D$103,SUM(INDEX($D20:$DG20,,IF((COLUMN(BU$53)-COLUMN($D$53)+1)&gt;CONFIG!$D$103,(COLUMN(BU$53)-COLUMN($D$53)+1)-CONFIG!$D$103,0)+1):INDEX($D20:$DG20,,COLUMN(BU$53)-COLUMN($D$53)+1)),,)</f>
        <v>0</v>
      </c>
      <c r="BV53" s="10">
        <f>-PMT(CONFIG!$D$101/12,CONFIG!$D$103,SUM(INDEX($D20:$DG20,,IF((COLUMN(BV$53)-COLUMN($D$53)+1)&gt;CONFIG!$D$103,(COLUMN(BV$53)-COLUMN($D$53)+1)-CONFIG!$D$103,0)+1):INDEX($D20:$DG20,,COLUMN(BV$53)-COLUMN($D$53)+1)),,)</f>
        <v>0</v>
      </c>
      <c r="BW53" s="10">
        <f>-PMT(CONFIG!$D$101/12,CONFIG!$D$103,SUM(INDEX($D20:$DG20,,IF((COLUMN(BW$53)-COLUMN($D$53)+1)&gt;CONFIG!$D$103,(COLUMN(BW$53)-COLUMN($D$53)+1)-CONFIG!$D$103,0)+1):INDEX($D20:$DG20,,COLUMN(BW$53)-COLUMN($D$53)+1)),,)</f>
        <v>0</v>
      </c>
      <c r="BX53" s="10">
        <f>-PMT(CONFIG!$D$101/12,CONFIG!$D$103,SUM(INDEX($D20:$DG20,,IF((COLUMN(BX$53)-COLUMN($D$53)+1)&gt;CONFIG!$D$103,(COLUMN(BX$53)-COLUMN($D$53)+1)-CONFIG!$D$103,0)+1):INDEX($D20:$DG20,,COLUMN(BX$53)-COLUMN($D$53)+1)),,)</f>
        <v>0</v>
      </c>
      <c r="BY53" s="10">
        <f>-PMT(CONFIG!$D$101/12,CONFIG!$D$103,SUM(INDEX($D20:$DG20,,IF((COLUMN(BY$53)-COLUMN($D$53)+1)&gt;CONFIG!$D$103,(COLUMN(BY$53)-COLUMN($D$53)+1)-CONFIG!$D$103,0)+1):INDEX($D20:$DG20,,COLUMN(BY$53)-COLUMN($D$53)+1)),,)</f>
        <v>0</v>
      </c>
      <c r="BZ53" s="10">
        <f>-PMT(CONFIG!$D$101/12,CONFIG!$D$103,SUM(INDEX($D20:$DG20,,IF((COLUMN(BZ$53)-COLUMN($D$53)+1)&gt;CONFIG!$D$103,(COLUMN(BZ$53)-COLUMN($D$53)+1)-CONFIG!$D$103,0)+1):INDEX($D20:$DG20,,COLUMN(BZ$53)-COLUMN($D$53)+1)),,)</f>
        <v>0</v>
      </c>
      <c r="CA53" s="10">
        <f>-PMT(CONFIG!$D$101/12,CONFIG!$D$103,SUM(INDEX($D20:$DG20,,IF((COLUMN(CA$53)-COLUMN($D$53)+1)&gt;CONFIG!$D$103,(COLUMN(CA$53)-COLUMN($D$53)+1)-CONFIG!$D$103,0)+1):INDEX($D20:$DG20,,COLUMN(CA$53)-COLUMN($D$53)+1)),,)</f>
        <v>0</v>
      </c>
      <c r="CB53" s="10">
        <f>-PMT(CONFIG!$D$101/12,CONFIG!$D$103,SUM(INDEX($D20:$DG20,,IF((COLUMN(CB$53)-COLUMN($D$53)+1)&gt;CONFIG!$D$103,(COLUMN(CB$53)-COLUMN($D$53)+1)-CONFIG!$D$103,0)+1):INDEX($D20:$DG20,,COLUMN(CB$53)-COLUMN($D$53)+1)),,)</f>
        <v>0</v>
      </c>
      <c r="CC53" s="10">
        <f>-PMT(CONFIG!$D$101/12,CONFIG!$D$103,SUM(INDEX($D20:$DG20,,IF((COLUMN(CC$53)-COLUMN($D$53)+1)&gt;CONFIG!$D$103,(COLUMN(CC$53)-COLUMN($D$53)+1)-CONFIG!$D$103,0)+1):INDEX($D20:$DG20,,COLUMN(CC$53)-COLUMN($D$53)+1)),,)</f>
        <v>0</v>
      </c>
      <c r="CD53" s="10">
        <f>-PMT(CONFIG!$D$101/12,CONFIG!$D$103,SUM(INDEX($D20:$DG20,,IF((COLUMN(CD$53)-COLUMN($D$53)+1)&gt;CONFIG!$D$103,(COLUMN(CD$53)-COLUMN($D$53)+1)-CONFIG!$D$103,0)+1):INDEX($D20:$DG20,,COLUMN(CD$53)-COLUMN($D$53)+1)),,)</f>
        <v>0</v>
      </c>
      <c r="CE53" s="10">
        <f>-PMT(CONFIG!$D$101/12,CONFIG!$D$103,SUM(INDEX($D20:$DG20,,IF((COLUMN(CE$53)-COLUMN($D$53)+1)&gt;CONFIG!$D$103,(COLUMN(CE$53)-COLUMN($D$53)+1)-CONFIG!$D$103,0)+1):INDEX($D20:$DG20,,COLUMN(CE$53)-COLUMN($D$53)+1)),,)</f>
        <v>0</v>
      </c>
      <c r="CF53" s="10">
        <f>-PMT(CONFIG!$D$101/12,CONFIG!$D$103,SUM(INDEX($D20:$DG20,,IF((COLUMN(CF$53)-COLUMN($D$53)+1)&gt;CONFIG!$D$103,(COLUMN(CF$53)-COLUMN($D$53)+1)-CONFIG!$D$103,0)+1):INDEX($D20:$DG20,,COLUMN(CF$53)-COLUMN($D$53)+1)),,)</f>
        <v>0</v>
      </c>
      <c r="CG53" s="10">
        <f>-PMT(CONFIG!$D$101/12,CONFIG!$D$103,SUM(INDEX($D20:$DG20,,IF((COLUMN(CG$53)-COLUMN($D$53)+1)&gt;CONFIG!$D$103,(COLUMN(CG$53)-COLUMN($D$53)+1)-CONFIG!$D$103,0)+1):INDEX($D20:$DG20,,COLUMN(CG$53)-COLUMN($D$53)+1)),,)</f>
        <v>0</v>
      </c>
      <c r="CH53" s="10">
        <f>-PMT(CONFIG!$D$101/12,CONFIG!$D$103,SUM(INDEX($D20:$DG20,,IF((COLUMN(CH$53)-COLUMN($D$53)+1)&gt;CONFIG!$D$103,(COLUMN(CH$53)-COLUMN($D$53)+1)-CONFIG!$D$103,0)+1):INDEX($D20:$DG20,,COLUMN(CH$53)-COLUMN($D$53)+1)),,)</f>
        <v>0</v>
      </c>
      <c r="CI53" s="10">
        <f>-PMT(CONFIG!$D$101/12,CONFIG!$D$103,SUM(INDEX($D20:$DG20,,IF((COLUMN(CI$53)-COLUMN($D$53)+1)&gt;CONFIG!$D$103,(COLUMN(CI$53)-COLUMN($D$53)+1)-CONFIG!$D$103,0)+1):INDEX($D20:$DG20,,COLUMN(CI$53)-COLUMN($D$53)+1)),,)</f>
        <v>0</v>
      </c>
      <c r="CJ53" s="10">
        <f>-PMT(CONFIG!$D$101/12,CONFIG!$D$103,SUM(INDEX($D20:$DG20,,IF((COLUMN(CJ$53)-COLUMN($D$53)+1)&gt;CONFIG!$D$103,(COLUMN(CJ$53)-COLUMN($D$53)+1)-CONFIG!$D$103,0)+1):INDEX($D20:$DG20,,COLUMN(CJ$53)-COLUMN($D$53)+1)),,)</f>
        <v>0</v>
      </c>
      <c r="CK53" s="10">
        <f>-PMT(CONFIG!$D$101/12,CONFIG!$D$103,SUM(INDEX($D20:$DG20,,IF((COLUMN(CK$53)-COLUMN($D$53)+1)&gt;CONFIG!$D$103,(COLUMN(CK$53)-COLUMN($D$53)+1)-CONFIG!$D$103,0)+1):INDEX($D20:$DG20,,COLUMN(CK$53)-COLUMN($D$53)+1)),,)</f>
        <v>0</v>
      </c>
      <c r="CL53" s="10">
        <f>-PMT(CONFIG!$D$101/12,CONFIG!$D$103,SUM(INDEX($D20:$DG20,,IF((COLUMN(CL$53)-COLUMN($D$53)+1)&gt;CONFIG!$D$103,(COLUMN(CL$53)-COLUMN($D$53)+1)-CONFIG!$D$103,0)+1):INDEX($D20:$DG20,,COLUMN(CL$53)-COLUMN($D$53)+1)),,)</f>
        <v>0</v>
      </c>
      <c r="CM53" s="10">
        <f>-PMT(CONFIG!$D$101/12,CONFIG!$D$103,SUM(INDEX($D20:$DG20,,IF((COLUMN(CM$53)-COLUMN($D$53)+1)&gt;CONFIG!$D$103,(COLUMN(CM$53)-COLUMN($D$53)+1)-CONFIG!$D$103,0)+1):INDEX($D20:$DG20,,COLUMN(CM$53)-COLUMN($D$53)+1)),,)</f>
        <v>0</v>
      </c>
      <c r="CN53" s="10">
        <f>-PMT(CONFIG!$D$101/12,CONFIG!$D$103,SUM(INDEX($D20:$DG20,,IF((COLUMN(CN$53)-COLUMN($D$53)+1)&gt;CONFIG!$D$103,(COLUMN(CN$53)-COLUMN($D$53)+1)-CONFIG!$D$103,0)+1):INDEX($D20:$DG20,,COLUMN(CN$53)-COLUMN($D$53)+1)),,)</f>
        <v>0</v>
      </c>
      <c r="CO53" s="10">
        <f>-PMT(CONFIG!$D$101/12,CONFIG!$D$103,SUM(INDEX($D20:$DG20,,IF((COLUMN(CO$53)-COLUMN($D$53)+1)&gt;CONFIG!$D$103,(COLUMN(CO$53)-COLUMN($D$53)+1)-CONFIG!$D$103,0)+1):INDEX($D20:$DG20,,COLUMN(CO$53)-COLUMN($D$53)+1)),,)</f>
        <v>0</v>
      </c>
      <c r="CP53" s="10">
        <f>-PMT(CONFIG!$D$101/12,CONFIG!$D$103,SUM(INDEX($D20:$DG20,,IF((COLUMN(CP$53)-COLUMN($D$53)+1)&gt;CONFIG!$D$103,(COLUMN(CP$53)-COLUMN($D$53)+1)-CONFIG!$D$103,0)+1):INDEX($D20:$DG20,,COLUMN(CP$53)-COLUMN($D$53)+1)),,)</f>
        <v>0</v>
      </c>
      <c r="CQ53" s="10">
        <f>-PMT(CONFIG!$D$101/12,CONFIG!$D$103,SUM(INDEX($D20:$DG20,,IF((COLUMN(CQ$53)-COLUMN($D$53)+1)&gt;CONFIG!$D$103,(COLUMN(CQ$53)-COLUMN($D$53)+1)-CONFIG!$D$103,0)+1):INDEX($D20:$DG20,,COLUMN(CQ$53)-COLUMN($D$53)+1)),,)</f>
        <v>0</v>
      </c>
      <c r="CR53" s="10">
        <f>-PMT(CONFIG!$D$101/12,CONFIG!$D$103,SUM(INDEX($D20:$DG20,,IF((COLUMN(CR$53)-COLUMN($D$53)+1)&gt;CONFIG!$D$103,(COLUMN(CR$53)-COLUMN($D$53)+1)-CONFIG!$D$103,0)+1):INDEX($D20:$DG20,,COLUMN(CR$53)-COLUMN($D$53)+1)),,)</f>
        <v>0</v>
      </c>
      <c r="CS53" s="10">
        <f>-PMT(CONFIG!$D$101/12,CONFIG!$D$103,SUM(INDEX($D20:$DG20,,IF((COLUMN(CS$53)-COLUMN($D$53)+1)&gt;CONFIG!$D$103,(COLUMN(CS$53)-COLUMN($D$53)+1)-CONFIG!$D$103,0)+1):INDEX($D20:$DG20,,COLUMN(CS$53)-COLUMN($D$53)+1)),,)</f>
        <v>0</v>
      </c>
      <c r="CT53" s="10">
        <f>-PMT(CONFIG!$D$101/12,CONFIG!$D$103,SUM(INDEX($D20:$DG20,,IF((COLUMN(CT$53)-COLUMN($D$53)+1)&gt;CONFIG!$D$103,(COLUMN(CT$53)-COLUMN($D$53)+1)-CONFIG!$D$103,0)+1):INDEX($D20:$DG20,,COLUMN(CT$53)-COLUMN($D$53)+1)),,)</f>
        <v>0</v>
      </c>
      <c r="CU53" s="10">
        <f>-PMT(CONFIG!$D$101/12,CONFIG!$D$103,SUM(INDEX($D20:$DG20,,IF((COLUMN(CU$53)-COLUMN($D$53)+1)&gt;CONFIG!$D$103,(COLUMN(CU$53)-COLUMN($D$53)+1)-CONFIG!$D$103,0)+1):INDEX($D20:$DG20,,COLUMN(CU$53)-COLUMN($D$53)+1)),,)</f>
        <v>0</v>
      </c>
      <c r="CV53" s="10">
        <f>-PMT(CONFIG!$D$101/12,CONFIG!$D$103,SUM(INDEX($D20:$DG20,,IF((COLUMN(CV$53)-COLUMN($D$53)+1)&gt;CONFIG!$D$103,(COLUMN(CV$53)-COLUMN($D$53)+1)-CONFIG!$D$103,0)+1):INDEX($D20:$DG20,,COLUMN(CV$53)-COLUMN($D$53)+1)),,)</f>
        <v>0</v>
      </c>
      <c r="CW53" s="10">
        <f>-PMT(CONFIG!$D$101/12,CONFIG!$D$103,SUM(INDEX($D20:$DG20,,IF((COLUMN(CW$53)-COLUMN($D$53)+1)&gt;CONFIG!$D$103,(COLUMN(CW$53)-COLUMN($D$53)+1)-CONFIG!$D$103,0)+1):INDEX($D20:$DG20,,COLUMN(CW$53)-COLUMN($D$53)+1)),,)</f>
        <v>0</v>
      </c>
      <c r="CX53" s="10">
        <f>-PMT(CONFIG!$D$101/12,CONFIG!$D$103,SUM(INDEX($D20:$DG20,,IF((COLUMN(CX$53)-COLUMN($D$53)+1)&gt;CONFIG!$D$103,(COLUMN(CX$53)-COLUMN($D$53)+1)-CONFIG!$D$103,0)+1):INDEX($D20:$DG20,,COLUMN(CX$53)-COLUMN($D$53)+1)),,)</f>
        <v>0</v>
      </c>
      <c r="CY53" s="10">
        <f>-PMT(CONFIG!$D$101/12,CONFIG!$D$103,SUM(INDEX($D20:$DG20,,IF((COLUMN(CY$53)-COLUMN($D$53)+1)&gt;CONFIG!$D$103,(COLUMN(CY$53)-COLUMN($D$53)+1)-CONFIG!$D$103,0)+1):INDEX($D20:$DG20,,COLUMN(CY$53)-COLUMN($D$53)+1)),,)</f>
        <v>0</v>
      </c>
      <c r="CZ53" s="10">
        <f>-PMT(CONFIG!$D$101/12,CONFIG!$D$103,SUM(INDEX($D20:$DG20,,IF((COLUMN(CZ$53)-COLUMN($D$53)+1)&gt;CONFIG!$D$103,(COLUMN(CZ$53)-COLUMN($D$53)+1)-CONFIG!$D$103,0)+1):INDEX($D20:$DG20,,COLUMN(CZ$53)-COLUMN($D$53)+1)),,)</f>
        <v>0</v>
      </c>
      <c r="DA53" s="10">
        <f>-PMT(CONFIG!$D$101/12,CONFIG!$D$103,SUM(INDEX($D20:$DG20,,IF((COLUMN(DA$53)-COLUMN($D$53)+1)&gt;CONFIG!$D$103,(COLUMN(DA$53)-COLUMN($D$53)+1)-CONFIG!$D$103,0)+1):INDEX($D20:$DG20,,COLUMN(DA$53)-COLUMN($D$53)+1)),,)</f>
        <v>0</v>
      </c>
      <c r="DB53" s="10">
        <f>-PMT(CONFIG!$D$101/12,CONFIG!$D$103,SUM(INDEX($D20:$DG20,,IF((COLUMN(DB$53)-COLUMN($D$53)+1)&gt;CONFIG!$D$103,(COLUMN(DB$53)-COLUMN($D$53)+1)-CONFIG!$D$103,0)+1):INDEX($D20:$DG20,,COLUMN(DB$53)-COLUMN($D$53)+1)),,)</f>
        <v>0</v>
      </c>
      <c r="DC53" s="10">
        <f>-PMT(CONFIG!$D$101/12,CONFIG!$D$103,SUM(INDEX($D20:$DG20,,IF((COLUMN(DC$53)-COLUMN($D$53)+1)&gt;CONFIG!$D$103,(COLUMN(DC$53)-COLUMN($D$53)+1)-CONFIG!$D$103,0)+1):INDEX($D20:$DG20,,COLUMN(DC$53)-COLUMN($D$53)+1)),,)</f>
        <v>0</v>
      </c>
      <c r="DD53" s="10">
        <f>-PMT(CONFIG!$D$101/12,CONFIG!$D$103,SUM(INDEX($D20:$DG20,,IF((COLUMN(DD$53)-COLUMN($D$53)+1)&gt;CONFIG!$D$103,(COLUMN(DD$53)-COLUMN($D$53)+1)-CONFIG!$D$103,0)+1):INDEX($D20:$DG20,,COLUMN(DD$53)-COLUMN($D$53)+1)),,)</f>
        <v>0</v>
      </c>
      <c r="DE53" s="10">
        <f>-PMT(CONFIG!$D$101/12,CONFIG!$D$103,SUM(INDEX($D20:$DG20,,IF((COLUMN(DE$53)-COLUMN($D$53)+1)&gt;CONFIG!$D$103,(COLUMN(DE$53)-COLUMN($D$53)+1)-CONFIG!$D$103,0)+1):INDEX($D20:$DG20,,COLUMN(DE$53)-COLUMN($D$53)+1)),,)</f>
        <v>0</v>
      </c>
      <c r="DF53" s="10">
        <f>-PMT(CONFIG!$D$101/12,CONFIG!$D$103,SUM(INDEX($D20:$DG20,,IF((COLUMN(DF$53)-COLUMN($D$53)+1)&gt;CONFIG!$D$103,(COLUMN(DF$53)-COLUMN($D$53)+1)-CONFIG!$D$103,0)+1):INDEX($D20:$DG20,,COLUMN(DF$53)-COLUMN($D$53)+1)),,)</f>
        <v>0</v>
      </c>
      <c r="DG53" s="10">
        <f>-PMT(CONFIG!$D$101/12,CONFIG!$D$103,SUM(INDEX($D20:$DG20,,IF((COLUMN(DG$53)-COLUMN($D$53)+1)&gt;CONFIG!$D$103,(COLUMN(DG$53)-COLUMN($D$53)+1)-CONFIG!$D$103,0)+1):INDEX($D20:$DG20,,COLUMN(DG$53)-COLUMN($D$53)+1)),,)</f>
        <v>0</v>
      </c>
    </row>
    <row r="54">
      <c r="C54" t="str">
        <v>Remboursement prêts bancaires MT/LT</v>
      </c>
      <c r="D54" s="10">
        <f>-PMT(CONFIG!$E$101/12,CONFIG!$E$103,SUM(INDEX($D21:$DG21,,IF((COLUMN(D$54)-COLUMN($D$54)+1)&gt;CONFIG!$E$103,(COLUMN(D$54)-COLUMN($D$54)+1)-CONFIG!$E$103,0)+1):INDEX($D21:$DG21,,COLUMN(D$54)-COLUMN($D$54)+1)),,)</f>
        <v>0</v>
      </c>
      <c r="E54" s="10">
        <f>-PMT(CONFIG!$E$101/12,CONFIG!$E$103,SUM(INDEX($D21:$DG21,,IF((COLUMN(E$54)-COLUMN($D$54)+1)&gt;CONFIG!$E$103,(COLUMN(E$54)-COLUMN($D$54)+1)-CONFIG!$E$103,0)+1):INDEX($D21:$DG21,,COLUMN(E$54)-COLUMN($D$54)+1)),,)</f>
        <v>0</v>
      </c>
      <c r="F54" s="10">
        <f>-PMT(CONFIG!$E$101/12,CONFIG!$E$103,SUM(INDEX($D21:$DG21,,IF((COLUMN(F$54)-COLUMN($D$54)+1)&gt;CONFIG!$E$103,(COLUMN(F$54)-COLUMN($D$54)+1)-CONFIG!$E$103,0)+1):INDEX($D21:$DG21,,COLUMN(F$54)-COLUMN($D$54)+1)),,)</f>
        <v>0</v>
      </c>
      <c r="G54" s="10">
        <f>-PMT(CONFIG!$E$101/12,CONFIG!$E$103,SUM(INDEX($D21:$DG21,,IF((COLUMN(G$54)-COLUMN($D$54)+1)&gt;CONFIG!$E$103,(COLUMN(G$54)-COLUMN($D$54)+1)-CONFIG!$E$103,0)+1):INDEX($D21:$DG21,,COLUMN(G$54)-COLUMN($D$54)+1)),,)</f>
        <v>0</v>
      </c>
      <c r="H54" s="10">
        <f>-PMT(CONFIG!$E$101/12,CONFIG!$E$103,SUM(INDEX($D21:$DG21,,IF((COLUMN(H$54)-COLUMN($D$54)+1)&gt;CONFIG!$E$103,(COLUMN(H$54)-COLUMN($D$54)+1)-CONFIG!$E$103,0)+1):INDEX($D21:$DG21,,COLUMN(H$54)-COLUMN($D$54)+1)),,)</f>
        <v>0</v>
      </c>
      <c r="I54" s="10">
        <f>-PMT(CONFIG!$E$101/12,CONFIG!$E$103,SUM(INDEX($D21:$DG21,,IF((COLUMN(I$54)-COLUMN($D$54)+1)&gt;CONFIG!$E$103,(COLUMN(I$54)-COLUMN($D$54)+1)-CONFIG!$E$103,0)+1):INDEX($D21:$DG21,,COLUMN(I$54)-COLUMN($D$54)+1)),,)</f>
        <v>0</v>
      </c>
      <c r="J54" s="10">
        <f>-PMT(CONFIG!$E$101/12,CONFIG!$E$103,SUM(INDEX($D21:$DG21,,IF((COLUMN(J$54)-COLUMN($D$54)+1)&gt;CONFIG!$E$103,(COLUMN(J$54)-COLUMN($D$54)+1)-CONFIG!$E$103,0)+1):INDEX($D21:$DG21,,COLUMN(J$54)-COLUMN($D$54)+1)),,)</f>
        <v>0</v>
      </c>
      <c r="K54" s="10">
        <f>-PMT(CONFIG!$E$101/12,CONFIG!$E$103,SUM(INDEX($D21:$DG21,,IF((COLUMN(K$54)-COLUMN($D$54)+1)&gt;CONFIG!$E$103,(COLUMN(K$54)-COLUMN($D$54)+1)-CONFIG!$E$103,0)+1):INDEX($D21:$DG21,,COLUMN(K$54)-COLUMN($D$54)+1)),,)</f>
        <v>0</v>
      </c>
      <c r="L54" s="10">
        <f>-PMT(CONFIG!$E$101/12,CONFIG!$E$103,SUM(INDEX($D21:$DG21,,IF((COLUMN(L$54)-COLUMN($D$54)+1)&gt;CONFIG!$E$103,(COLUMN(L$54)-COLUMN($D$54)+1)-CONFIG!$E$103,0)+1):INDEX($D21:$DG21,,COLUMN(L$54)-COLUMN($D$54)+1)),,)</f>
        <v>0</v>
      </c>
      <c r="M54" s="10">
        <f>-PMT(CONFIG!$E$101/12,CONFIG!$E$103,SUM(INDEX($D21:$DG21,,IF((COLUMN(M$54)-COLUMN($D$54)+1)&gt;CONFIG!$E$103,(COLUMN(M$54)-COLUMN($D$54)+1)-CONFIG!$E$103,0)+1):INDEX($D21:$DG21,,COLUMN(M$54)-COLUMN($D$54)+1)),,)</f>
        <v>0</v>
      </c>
      <c r="N54" s="10">
        <f>-PMT(CONFIG!$E$101/12,CONFIG!$E$103,SUM(INDEX($D21:$DG21,,IF((COLUMN(N$54)-COLUMN($D$54)+1)&gt;CONFIG!$E$103,(COLUMN(N$54)-COLUMN($D$54)+1)-CONFIG!$E$103,0)+1):INDEX($D21:$DG21,,COLUMN(N$54)-COLUMN($D$54)+1)),,)</f>
        <v>0</v>
      </c>
      <c r="O54" s="10">
        <f>-PMT(CONFIG!$E$101/12,CONFIG!$E$103,SUM(INDEX($D21:$DG21,,IF((COLUMN(O$54)-COLUMN($D$54)+1)&gt;CONFIG!$E$103,(COLUMN(O$54)-COLUMN($D$54)+1)-CONFIG!$E$103,0)+1):INDEX($D21:$DG21,,COLUMN(O$54)-COLUMN($D$54)+1)),,)</f>
        <v>0</v>
      </c>
      <c r="P54" s="10">
        <f>-PMT(CONFIG!$E$101/12,CONFIG!$E$103,SUM(INDEX($D21:$DG21,,IF((COLUMN(P$54)-COLUMN($D$54)+1)&gt;CONFIG!$E$103,(COLUMN(P$54)-COLUMN($D$54)+1)-CONFIG!$E$103,0)+1):INDEX($D21:$DG21,,COLUMN(P$54)-COLUMN($D$54)+1)),,)</f>
        <v>0</v>
      </c>
      <c r="Q54" s="10">
        <f>-PMT(CONFIG!$E$101/12,CONFIG!$E$103,SUM(INDEX($D21:$DG21,,IF((COLUMN(Q$54)-COLUMN($D$54)+1)&gt;CONFIG!$E$103,(COLUMN(Q$54)-COLUMN($D$54)+1)-CONFIG!$E$103,0)+1):INDEX($D21:$DG21,,COLUMN(Q$54)-COLUMN($D$54)+1)),,)</f>
        <v>0</v>
      </c>
      <c r="R54" s="10">
        <f>-PMT(CONFIG!$E$101/12,CONFIG!$E$103,SUM(INDEX($D21:$DG21,,IF((COLUMN(R$54)-COLUMN($D$54)+1)&gt;CONFIG!$E$103,(COLUMN(R$54)-COLUMN($D$54)+1)-CONFIG!$E$103,0)+1):INDEX($D21:$DG21,,COLUMN(R$54)-COLUMN($D$54)+1)),,)</f>
        <v>0</v>
      </c>
      <c r="S54" s="10">
        <f>-PMT(CONFIG!$E$101/12,CONFIG!$E$103,SUM(INDEX($D21:$DG21,,IF((COLUMN(S$54)-COLUMN($D$54)+1)&gt;CONFIG!$E$103,(COLUMN(S$54)-COLUMN($D$54)+1)-CONFIG!$E$103,0)+1):INDEX($D21:$DG21,,COLUMN(S$54)-COLUMN($D$54)+1)),,)</f>
        <v>0</v>
      </c>
      <c r="T54" s="10">
        <f>-PMT(CONFIG!$E$101/12,CONFIG!$E$103,SUM(INDEX($D21:$DG21,,IF((COLUMN(T$54)-COLUMN($D$54)+1)&gt;CONFIG!$E$103,(COLUMN(T$54)-COLUMN($D$54)+1)-CONFIG!$E$103,0)+1):INDEX($D21:$DG21,,COLUMN(T$54)-COLUMN($D$54)+1)),,)</f>
        <v>0</v>
      </c>
      <c r="U54" s="10">
        <f>-PMT(CONFIG!$E$101/12,CONFIG!$E$103,SUM(INDEX($D21:$DG21,,IF((COLUMN(U$54)-COLUMN($D$54)+1)&gt;CONFIG!$E$103,(COLUMN(U$54)-COLUMN($D$54)+1)-CONFIG!$E$103,0)+1):INDEX($D21:$DG21,,COLUMN(U$54)-COLUMN($D$54)+1)),,)</f>
        <v>0</v>
      </c>
      <c r="V54" s="10">
        <f>-PMT(CONFIG!$E$101/12,CONFIG!$E$103,SUM(INDEX($D21:$DG21,,IF((COLUMN(V$54)-COLUMN($D$54)+1)&gt;CONFIG!$E$103,(COLUMN(V$54)-COLUMN($D$54)+1)-CONFIG!$E$103,0)+1):INDEX($D21:$DG21,,COLUMN(V$54)-COLUMN($D$54)+1)),,)</f>
        <v>0</v>
      </c>
      <c r="W54" s="10">
        <f>-PMT(CONFIG!$E$101/12,CONFIG!$E$103,SUM(INDEX($D21:$DG21,,IF((COLUMN(W$54)-COLUMN($D$54)+1)&gt;CONFIG!$E$103,(COLUMN(W$54)-COLUMN($D$54)+1)-CONFIG!$E$103,0)+1):INDEX($D21:$DG21,,COLUMN(W$54)-COLUMN($D$54)+1)),,)</f>
        <v>0</v>
      </c>
      <c r="X54" s="10">
        <f>-PMT(CONFIG!$E$101/12,CONFIG!$E$103,SUM(INDEX($D21:$DG21,,IF((COLUMN(X$54)-COLUMN($D$54)+1)&gt;CONFIG!$E$103,(COLUMN(X$54)-COLUMN($D$54)+1)-CONFIG!$E$103,0)+1):INDEX($D21:$DG21,,COLUMN(X$54)-COLUMN($D$54)+1)),,)</f>
        <v>0</v>
      </c>
      <c r="Y54" s="10">
        <f>-PMT(CONFIG!$E$101/12,CONFIG!$E$103,SUM(INDEX($D21:$DG21,,IF((COLUMN(Y$54)-COLUMN($D$54)+1)&gt;CONFIG!$E$103,(COLUMN(Y$54)-COLUMN($D$54)+1)-CONFIG!$E$103,0)+1):INDEX($D21:$DG21,,COLUMN(Y$54)-COLUMN($D$54)+1)),,)</f>
        <v>0</v>
      </c>
      <c r="Z54" s="10">
        <f>-PMT(CONFIG!$E$101/12,CONFIG!$E$103,SUM(INDEX($D21:$DG21,,IF((COLUMN(Z$54)-COLUMN($D$54)+1)&gt;CONFIG!$E$103,(COLUMN(Z$54)-COLUMN($D$54)+1)-CONFIG!$E$103,0)+1):INDEX($D21:$DG21,,COLUMN(Z$54)-COLUMN($D$54)+1)),,)</f>
        <v>0</v>
      </c>
      <c r="AA54" s="10">
        <f>-PMT(CONFIG!$E$101/12,CONFIG!$E$103,SUM(INDEX($D21:$DG21,,IF((COLUMN(AA$54)-COLUMN($D$54)+1)&gt;CONFIG!$E$103,(COLUMN(AA$54)-COLUMN($D$54)+1)-CONFIG!$E$103,0)+1):INDEX($D21:$DG21,,COLUMN(AA$54)-COLUMN($D$54)+1)),,)</f>
        <v>0</v>
      </c>
      <c r="AB54" s="10">
        <f>-PMT(CONFIG!$E$101/12,CONFIG!$E$103,SUM(INDEX($D21:$DG21,,IF((COLUMN(AB$54)-COLUMN($D$54)+1)&gt;CONFIG!$E$103,(COLUMN(AB$54)-COLUMN($D$54)+1)-CONFIG!$E$103,0)+1):INDEX($D21:$DG21,,COLUMN(AB$54)-COLUMN($D$54)+1)),,)</f>
        <v>0</v>
      </c>
      <c r="AC54" s="10">
        <f>-PMT(CONFIG!$E$101/12,CONFIG!$E$103,SUM(INDEX($D21:$DG21,,IF((COLUMN(AC$54)-COLUMN($D$54)+1)&gt;CONFIG!$E$103,(COLUMN(AC$54)-COLUMN($D$54)+1)-CONFIG!$E$103,0)+1):INDEX($D21:$DG21,,COLUMN(AC$54)-COLUMN($D$54)+1)),,)</f>
        <v>0</v>
      </c>
      <c r="AD54" s="10">
        <f>-PMT(CONFIG!$E$101/12,CONFIG!$E$103,SUM(INDEX($D21:$DG21,,IF((COLUMN(AD$54)-COLUMN($D$54)+1)&gt;CONFIG!$E$103,(COLUMN(AD$54)-COLUMN($D$54)+1)-CONFIG!$E$103,0)+1):INDEX($D21:$DG21,,COLUMN(AD$54)-COLUMN($D$54)+1)),,)</f>
        <v>0</v>
      </c>
      <c r="AE54" s="10">
        <f>-PMT(CONFIG!$E$101/12,CONFIG!$E$103,SUM(INDEX($D21:$DG21,,IF((COLUMN(AE$54)-COLUMN($D$54)+1)&gt;CONFIG!$E$103,(COLUMN(AE$54)-COLUMN($D$54)+1)-CONFIG!$E$103,0)+1):INDEX($D21:$DG21,,COLUMN(AE$54)-COLUMN($D$54)+1)),,)</f>
        <v>0</v>
      </c>
      <c r="AF54" s="10">
        <f>-PMT(CONFIG!$E$101/12,CONFIG!$E$103,SUM(INDEX($D21:$DG21,,IF((COLUMN(AF$54)-COLUMN($D$54)+1)&gt;CONFIG!$E$103,(COLUMN(AF$54)-COLUMN($D$54)+1)-CONFIG!$E$103,0)+1):INDEX($D21:$DG21,,COLUMN(AF$54)-COLUMN($D$54)+1)),,)</f>
        <v>0</v>
      </c>
      <c r="AG54" s="10">
        <f>-PMT(CONFIG!$E$101/12,CONFIG!$E$103,SUM(INDEX($D21:$DG21,,IF((COLUMN(AG$54)-COLUMN($D$54)+1)&gt;CONFIG!$E$103,(COLUMN(AG$54)-COLUMN($D$54)+1)-CONFIG!$E$103,0)+1):INDEX($D21:$DG21,,COLUMN(AG$54)-COLUMN($D$54)+1)),,)</f>
        <v>0</v>
      </c>
      <c r="AH54" s="10">
        <f>-PMT(CONFIG!$E$101/12,CONFIG!$E$103,SUM(INDEX($D21:$DG21,,IF((COLUMN(AH$54)-COLUMN($D$54)+1)&gt;CONFIG!$E$103,(COLUMN(AH$54)-COLUMN($D$54)+1)-CONFIG!$E$103,0)+1):INDEX($D21:$DG21,,COLUMN(AH$54)-COLUMN($D$54)+1)),,)</f>
        <v>0</v>
      </c>
      <c r="AI54" s="10">
        <f>-PMT(CONFIG!$E$101/12,CONFIG!$E$103,SUM(INDEX($D21:$DG21,,IF((COLUMN(AI$54)-COLUMN($D$54)+1)&gt;CONFIG!$E$103,(COLUMN(AI$54)-COLUMN($D$54)+1)-CONFIG!$E$103,0)+1):INDEX($D21:$DG21,,COLUMN(AI$54)-COLUMN($D$54)+1)),,)</f>
        <v>0</v>
      </c>
      <c r="AJ54" s="10">
        <f>-PMT(CONFIG!$E$101/12,CONFIG!$E$103,SUM(INDEX($D21:$DG21,,IF((COLUMN(AJ$54)-COLUMN($D$54)+1)&gt;CONFIG!$E$103,(COLUMN(AJ$54)-COLUMN($D$54)+1)-CONFIG!$E$103,0)+1):INDEX($D21:$DG21,,COLUMN(AJ$54)-COLUMN($D$54)+1)),,)</f>
        <v>0</v>
      </c>
      <c r="AK54" s="10">
        <f>-PMT(CONFIG!$E$101/12,CONFIG!$E$103,SUM(INDEX($D21:$DG21,,IF((COLUMN(AK$54)-COLUMN($D$54)+1)&gt;CONFIG!$E$103,(COLUMN(AK$54)-COLUMN($D$54)+1)-CONFIG!$E$103,0)+1):INDEX($D21:$DG21,,COLUMN(AK$54)-COLUMN($D$54)+1)),,)</f>
        <v>0</v>
      </c>
      <c r="AL54" s="10">
        <f>-PMT(CONFIG!$E$101/12,CONFIG!$E$103,SUM(INDEX($D21:$DG21,,IF((COLUMN(AL$54)-COLUMN($D$54)+1)&gt;CONFIG!$E$103,(COLUMN(AL$54)-COLUMN($D$54)+1)-CONFIG!$E$103,0)+1):INDEX($D21:$DG21,,COLUMN(AL$54)-COLUMN($D$54)+1)),,)</f>
        <v>0</v>
      </c>
      <c r="AM54" s="10">
        <f>-PMT(CONFIG!$E$101/12,CONFIG!$E$103,SUM(INDEX($D21:$DG21,,IF((COLUMN(AM$54)-COLUMN($D$54)+1)&gt;CONFIG!$E$103,(COLUMN(AM$54)-COLUMN($D$54)+1)-CONFIG!$E$103,0)+1):INDEX($D21:$DG21,,COLUMN(AM$54)-COLUMN($D$54)+1)),,)</f>
        <v>0</v>
      </c>
      <c r="AN54" s="10">
        <f>-PMT(CONFIG!$E$101/12,CONFIG!$E$103,SUM(INDEX($D21:$DG21,,IF((COLUMN(AN$54)-COLUMN($D$54)+1)&gt;CONFIG!$E$103,(COLUMN(AN$54)-COLUMN($D$54)+1)-CONFIG!$E$103,0)+1):INDEX($D21:$DG21,,COLUMN(AN$54)-COLUMN($D$54)+1)),,)</f>
        <v>0</v>
      </c>
      <c r="AO54" s="10">
        <f>-PMT(CONFIG!$E$101/12,CONFIG!$E$103,SUM(INDEX($D21:$DG21,,IF((COLUMN(AO$54)-COLUMN($D$54)+1)&gt;CONFIG!$E$103,(COLUMN(AO$54)-COLUMN($D$54)+1)-CONFIG!$E$103,0)+1):INDEX($D21:$DG21,,COLUMN(AO$54)-COLUMN($D$54)+1)),,)</f>
        <v>0</v>
      </c>
      <c r="AP54" s="10">
        <f>-PMT(CONFIG!$E$101/12,CONFIG!$E$103,SUM(INDEX($D21:$DG21,,IF((COLUMN(AP$54)-COLUMN($D$54)+1)&gt;CONFIG!$E$103,(COLUMN(AP$54)-COLUMN($D$54)+1)-CONFIG!$E$103,0)+1):INDEX($D21:$DG21,,COLUMN(AP$54)-COLUMN($D$54)+1)),,)</f>
        <v>0</v>
      </c>
      <c r="AQ54" s="10">
        <f>-PMT(CONFIG!$E$101/12,CONFIG!$E$103,SUM(INDEX($D21:$DG21,,IF((COLUMN(AQ$54)-COLUMN($D$54)+1)&gt;CONFIG!$E$103,(COLUMN(AQ$54)-COLUMN($D$54)+1)-CONFIG!$E$103,0)+1):INDEX($D21:$DG21,,COLUMN(AQ$54)-COLUMN($D$54)+1)),,)</f>
        <v>0</v>
      </c>
      <c r="AR54" s="10">
        <f>-PMT(CONFIG!$E$101/12,CONFIG!$E$103,SUM(INDEX($D21:$DG21,,IF((COLUMN(AR$54)-COLUMN($D$54)+1)&gt;CONFIG!$E$103,(COLUMN(AR$54)-COLUMN($D$54)+1)-CONFIG!$E$103,0)+1):INDEX($D21:$DG21,,COLUMN(AR$54)-COLUMN($D$54)+1)),,)</f>
        <v>0</v>
      </c>
      <c r="AS54" s="10">
        <f>-PMT(CONFIG!$E$101/12,CONFIG!$E$103,SUM(INDEX($D21:$DG21,,IF((COLUMN(AS$54)-COLUMN($D$54)+1)&gt;CONFIG!$E$103,(COLUMN(AS$54)-COLUMN($D$54)+1)-CONFIG!$E$103,0)+1):INDEX($D21:$DG21,,COLUMN(AS$54)-COLUMN($D$54)+1)),,)</f>
        <v>0</v>
      </c>
      <c r="AT54" s="10">
        <f>-PMT(CONFIG!$E$101/12,CONFIG!$E$103,SUM(INDEX($D21:$DG21,,IF((COLUMN(AT$54)-COLUMN($D$54)+1)&gt;CONFIG!$E$103,(COLUMN(AT$54)-COLUMN($D$54)+1)-CONFIG!$E$103,0)+1):INDEX($D21:$DG21,,COLUMN(AT$54)-COLUMN($D$54)+1)),,)</f>
        <v>0</v>
      </c>
      <c r="AU54" s="10">
        <f>-PMT(CONFIG!$E$101/12,CONFIG!$E$103,SUM(INDEX($D21:$DG21,,IF((COLUMN(AU$54)-COLUMN($D$54)+1)&gt;CONFIG!$E$103,(COLUMN(AU$54)-COLUMN($D$54)+1)-CONFIG!$E$103,0)+1):INDEX($D21:$DG21,,COLUMN(AU$54)-COLUMN($D$54)+1)),,)</f>
        <v>0</v>
      </c>
      <c r="AV54" s="10">
        <f>-PMT(CONFIG!$E$101/12,CONFIG!$E$103,SUM(INDEX($D21:$DG21,,IF((COLUMN(AV$54)-COLUMN($D$54)+1)&gt;CONFIG!$E$103,(COLUMN(AV$54)-COLUMN($D$54)+1)-CONFIG!$E$103,0)+1):INDEX($D21:$DG21,,COLUMN(AV$54)-COLUMN($D$54)+1)),,)</f>
        <v>0</v>
      </c>
      <c r="AW54" s="10">
        <f>-PMT(CONFIG!$E$101/12,CONFIG!$E$103,SUM(INDEX($D21:$DG21,,IF((COLUMN(AW$54)-COLUMN($D$54)+1)&gt;CONFIG!$E$103,(COLUMN(AW$54)-COLUMN($D$54)+1)-CONFIG!$E$103,0)+1):INDEX($D21:$DG21,,COLUMN(AW$54)-COLUMN($D$54)+1)),,)</f>
        <v>0</v>
      </c>
      <c r="AX54" s="10">
        <f>-PMT(CONFIG!$E$101/12,CONFIG!$E$103,SUM(INDEX($D21:$DG21,,IF((COLUMN(AX$54)-COLUMN($D$54)+1)&gt;CONFIG!$E$103,(COLUMN(AX$54)-COLUMN($D$54)+1)-CONFIG!$E$103,0)+1):INDEX($D21:$DG21,,COLUMN(AX$54)-COLUMN($D$54)+1)),,)</f>
        <v>0</v>
      </c>
      <c r="AY54" s="10">
        <f>-PMT(CONFIG!$E$101/12,CONFIG!$E$103,SUM(INDEX($D21:$DG21,,IF((COLUMN(AY$54)-COLUMN($D$54)+1)&gt;CONFIG!$E$103,(COLUMN(AY$54)-COLUMN($D$54)+1)-CONFIG!$E$103,0)+1):INDEX($D21:$DG21,,COLUMN(AY$54)-COLUMN($D$54)+1)),,)</f>
        <v>0</v>
      </c>
      <c r="AZ54" s="10">
        <f>-PMT(CONFIG!$E$101/12,CONFIG!$E$103,SUM(INDEX($D21:$DG21,,IF((COLUMN(AZ$54)-COLUMN($D$54)+1)&gt;CONFIG!$E$103,(COLUMN(AZ$54)-COLUMN($D$54)+1)-CONFIG!$E$103,0)+1):INDEX($D21:$DG21,,COLUMN(AZ$54)-COLUMN($D$54)+1)),,)</f>
        <v>0</v>
      </c>
      <c r="BA54" s="10">
        <f>-PMT(CONFIG!$E$101/12,CONFIG!$E$103,SUM(INDEX($D21:$DG21,,IF((COLUMN(BA$54)-COLUMN($D$54)+1)&gt;CONFIG!$E$103,(COLUMN(BA$54)-COLUMN($D$54)+1)-CONFIG!$E$103,0)+1):INDEX($D21:$DG21,,COLUMN(BA$54)-COLUMN($D$54)+1)),,)</f>
        <v>0</v>
      </c>
      <c r="BB54" s="10">
        <f>-PMT(CONFIG!$E$101/12,CONFIG!$E$103,SUM(INDEX($D21:$DG21,,IF((COLUMN(BB$54)-COLUMN($D$54)+1)&gt;CONFIG!$E$103,(COLUMN(BB$54)-COLUMN($D$54)+1)-CONFIG!$E$103,0)+1):INDEX($D21:$DG21,,COLUMN(BB$54)-COLUMN($D$54)+1)),,)</f>
        <v>0</v>
      </c>
      <c r="BC54" s="10">
        <f>-PMT(CONFIG!$E$101/12,CONFIG!$E$103,SUM(INDEX($D21:$DG21,,IF((COLUMN(BC$54)-COLUMN($D$54)+1)&gt;CONFIG!$E$103,(COLUMN(BC$54)-COLUMN($D$54)+1)-CONFIG!$E$103,0)+1):INDEX($D21:$DG21,,COLUMN(BC$54)-COLUMN($D$54)+1)),,)</f>
        <v>0</v>
      </c>
      <c r="BD54" s="10">
        <f>-PMT(CONFIG!$E$101/12,CONFIG!$E$103,SUM(INDEX($D21:$DG21,,IF((COLUMN(BD$54)-COLUMN($D$54)+1)&gt;CONFIG!$E$103,(COLUMN(BD$54)-COLUMN($D$54)+1)-CONFIG!$E$103,0)+1):INDEX($D21:$DG21,,COLUMN(BD$54)-COLUMN($D$54)+1)),,)</f>
        <v>0</v>
      </c>
      <c r="BE54" s="10">
        <f>-PMT(CONFIG!$E$101/12,CONFIG!$E$103,SUM(INDEX($D21:$DG21,,IF((COLUMN(BE$54)-COLUMN($D$54)+1)&gt;CONFIG!$E$103,(COLUMN(BE$54)-COLUMN($D$54)+1)-CONFIG!$E$103,0)+1):INDEX($D21:$DG21,,COLUMN(BE$54)-COLUMN($D$54)+1)),,)</f>
        <v>0</v>
      </c>
      <c r="BF54" s="10">
        <f>-PMT(CONFIG!$E$101/12,CONFIG!$E$103,SUM(INDEX($D21:$DG21,,IF((COLUMN(BF$54)-COLUMN($D$54)+1)&gt;CONFIG!$E$103,(COLUMN(BF$54)-COLUMN($D$54)+1)-CONFIG!$E$103,0)+1):INDEX($D21:$DG21,,COLUMN(BF$54)-COLUMN($D$54)+1)),,)</f>
        <v>0</v>
      </c>
      <c r="BG54" s="10">
        <f>-PMT(CONFIG!$E$101/12,CONFIG!$E$103,SUM(INDEX($D21:$DG21,,IF((COLUMN(BG$54)-COLUMN($D$54)+1)&gt;CONFIG!$E$103,(COLUMN(BG$54)-COLUMN($D$54)+1)-CONFIG!$E$103,0)+1):INDEX($D21:$DG21,,COLUMN(BG$54)-COLUMN($D$54)+1)),,)</f>
        <v>0</v>
      </c>
      <c r="BH54" s="10">
        <f>-PMT(CONFIG!$E$101/12,CONFIG!$E$103,SUM(INDEX($D21:$DG21,,IF((COLUMN(BH$54)-COLUMN($D$54)+1)&gt;CONFIG!$E$103,(COLUMN(BH$54)-COLUMN($D$54)+1)-CONFIG!$E$103,0)+1):INDEX($D21:$DG21,,COLUMN(BH$54)-COLUMN($D$54)+1)),,)</f>
        <v>0</v>
      </c>
      <c r="BI54" s="10">
        <f>-PMT(CONFIG!$E$101/12,CONFIG!$E$103,SUM(INDEX($D21:$DG21,,IF((COLUMN(BI$54)-COLUMN($D$54)+1)&gt;CONFIG!$E$103,(COLUMN(BI$54)-COLUMN($D$54)+1)-CONFIG!$E$103,0)+1):INDEX($D21:$DG21,,COLUMN(BI$54)-COLUMN($D$54)+1)),,)</f>
        <v>0</v>
      </c>
      <c r="BJ54" s="10">
        <f>-PMT(CONFIG!$E$101/12,CONFIG!$E$103,SUM(INDEX($D21:$DG21,,IF((COLUMN(BJ$54)-COLUMN($D$54)+1)&gt;CONFIG!$E$103,(COLUMN(BJ$54)-COLUMN($D$54)+1)-CONFIG!$E$103,0)+1):INDEX($D21:$DG21,,COLUMN(BJ$54)-COLUMN($D$54)+1)),,)</f>
        <v>0</v>
      </c>
      <c r="BK54" s="10">
        <f>-PMT(CONFIG!$E$101/12,CONFIG!$E$103,SUM(INDEX($D21:$DG21,,IF((COLUMN(BK$54)-COLUMN($D$54)+1)&gt;CONFIG!$E$103,(COLUMN(BK$54)-COLUMN($D$54)+1)-CONFIG!$E$103,0)+1):INDEX($D21:$DG21,,COLUMN(BK$54)-COLUMN($D$54)+1)),,)</f>
        <v>0</v>
      </c>
      <c r="BL54" s="10">
        <f>-PMT(CONFIG!$E$101/12,CONFIG!$E$103,SUM(INDEX($D21:$DG21,,IF((COLUMN(BL$54)-COLUMN($D$54)+1)&gt;CONFIG!$E$103,(COLUMN(BL$54)-COLUMN($D$54)+1)-CONFIG!$E$103,0)+1):INDEX($D21:$DG21,,COLUMN(BL$54)-COLUMN($D$54)+1)),,)</f>
        <v>0</v>
      </c>
      <c r="BM54" s="10">
        <f>-PMT(CONFIG!$E$101/12,CONFIG!$E$103,SUM(INDEX($D21:$DG21,,IF((COLUMN(BM$54)-COLUMN($D$54)+1)&gt;CONFIG!$E$103,(COLUMN(BM$54)-COLUMN($D$54)+1)-CONFIG!$E$103,0)+1):INDEX($D21:$DG21,,COLUMN(BM$54)-COLUMN($D$54)+1)),,)</f>
        <v>0</v>
      </c>
      <c r="BN54" s="10">
        <f>-PMT(CONFIG!$E$101/12,CONFIG!$E$103,SUM(INDEX($D21:$DG21,,IF((COLUMN(BN$54)-COLUMN($D$54)+1)&gt;CONFIG!$E$103,(COLUMN(BN$54)-COLUMN($D$54)+1)-CONFIG!$E$103,0)+1):INDEX($D21:$DG21,,COLUMN(BN$54)-COLUMN($D$54)+1)),,)</f>
        <v>0</v>
      </c>
      <c r="BO54" s="10">
        <f>-PMT(CONFIG!$E$101/12,CONFIG!$E$103,SUM(INDEX($D21:$DG21,,IF((COLUMN(BO$54)-COLUMN($D$54)+1)&gt;CONFIG!$E$103,(COLUMN(BO$54)-COLUMN($D$54)+1)-CONFIG!$E$103,0)+1):INDEX($D21:$DG21,,COLUMN(BO$54)-COLUMN($D$54)+1)),,)</f>
        <v>0</v>
      </c>
      <c r="BP54" s="10">
        <f>-PMT(CONFIG!$E$101/12,CONFIG!$E$103,SUM(INDEX($D21:$DG21,,IF((COLUMN(BP$54)-COLUMN($D$54)+1)&gt;CONFIG!$E$103,(COLUMN(BP$54)-COLUMN($D$54)+1)-CONFIG!$E$103,0)+1):INDEX($D21:$DG21,,COLUMN(BP$54)-COLUMN($D$54)+1)),,)</f>
        <v>0</v>
      </c>
      <c r="BQ54" s="10">
        <f>-PMT(CONFIG!$E$101/12,CONFIG!$E$103,SUM(INDEX($D21:$DG21,,IF((COLUMN(BQ$54)-COLUMN($D$54)+1)&gt;CONFIG!$E$103,(COLUMN(BQ$54)-COLUMN($D$54)+1)-CONFIG!$E$103,0)+1):INDEX($D21:$DG21,,COLUMN(BQ$54)-COLUMN($D$54)+1)),,)</f>
        <v>0</v>
      </c>
      <c r="BR54" s="10">
        <f>-PMT(CONFIG!$E$101/12,CONFIG!$E$103,SUM(INDEX($D21:$DG21,,IF((COLUMN(BR$54)-COLUMN($D$54)+1)&gt;CONFIG!$E$103,(COLUMN(BR$54)-COLUMN($D$54)+1)-CONFIG!$E$103,0)+1):INDEX($D21:$DG21,,COLUMN(BR$54)-COLUMN($D$54)+1)),,)</f>
        <v>0</v>
      </c>
      <c r="BS54" s="10">
        <f>-PMT(CONFIG!$E$101/12,CONFIG!$E$103,SUM(INDEX($D21:$DG21,,IF((COLUMN(BS$54)-COLUMN($D$54)+1)&gt;CONFIG!$E$103,(COLUMN(BS$54)-COLUMN($D$54)+1)-CONFIG!$E$103,0)+1):INDEX($D21:$DG21,,COLUMN(BS$54)-COLUMN($D$54)+1)),,)</f>
        <v>0</v>
      </c>
      <c r="BT54" s="10">
        <f>-PMT(CONFIG!$E$101/12,CONFIG!$E$103,SUM(INDEX($D21:$DG21,,IF((COLUMN(BT$54)-COLUMN($D$54)+1)&gt;CONFIG!$E$103,(COLUMN(BT$54)-COLUMN($D$54)+1)-CONFIG!$E$103,0)+1):INDEX($D21:$DG21,,COLUMN(BT$54)-COLUMN($D$54)+1)),,)</f>
        <v>0</v>
      </c>
      <c r="BU54" s="10">
        <f>-PMT(CONFIG!$E$101/12,CONFIG!$E$103,SUM(INDEX($D21:$DG21,,IF((COLUMN(BU$54)-COLUMN($D$54)+1)&gt;CONFIG!$E$103,(COLUMN(BU$54)-COLUMN($D$54)+1)-CONFIG!$E$103,0)+1):INDEX($D21:$DG21,,COLUMN(BU$54)-COLUMN($D$54)+1)),,)</f>
        <v>0</v>
      </c>
      <c r="BV54" s="10">
        <f>-PMT(CONFIG!$E$101/12,CONFIG!$E$103,SUM(INDEX($D21:$DG21,,IF((COLUMN(BV$54)-COLUMN($D$54)+1)&gt;CONFIG!$E$103,(COLUMN(BV$54)-COLUMN($D$54)+1)-CONFIG!$E$103,0)+1):INDEX($D21:$DG21,,COLUMN(BV$54)-COLUMN($D$54)+1)),,)</f>
        <v>0</v>
      </c>
      <c r="BW54" s="10">
        <f>-PMT(CONFIG!$E$101/12,CONFIG!$E$103,SUM(INDEX($D21:$DG21,,IF((COLUMN(BW$54)-COLUMN($D$54)+1)&gt;CONFIG!$E$103,(COLUMN(BW$54)-COLUMN($D$54)+1)-CONFIG!$E$103,0)+1):INDEX($D21:$DG21,,COLUMN(BW$54)-COLUMN($D$54)+1)),,)</f>
        <v>0</v>
      </c>
      <c r="BX54" s="10">
        <f>-PMT(CONFIG!$E$101/12,CONFIG!$E$103,SUM(INDEX($D21:$DG21,,IF((COLUMN(BX$54)-COLUMN($D$54)+1)&gt;CONFIG!$E$103,(COLUMN(BX$54)-COLUMN($D$54)+1)-CONFIG!$E$103,0)+1):INDEX($D21:$DG21,,COLUMN(BX$54)-COLUMN($D$54)+1)),,)</f>
        <v>0</v>
      </c>
      <c r="BY54" s="10">
        <f>-PMT(CONFIG!$E$101/12,CONFIG!$E$103,SUM(INDEX($D21:$DG21,,IF((COLUMN(BY$54)-COLUMN($D$54)+1)&gt;CONFIG!$E$103,(COLUMN(BY$54)-COLUMN($D$54)+1)-CONFIG!$E$103,0)+1):INDEX($D21:$DG21,,COLUMN(BY$54)-COLUMN($D$54)+1)),,)</f>
        <v>0</v>
      </c>
      <c r="BZ54" s="10">
        <f>-PMT(CONFIG!$E$101/12,CONFIG!$E$103,SUM(INDEX($D21:$DG21,,IF((COLUMN(BZ$54)-COLUMN($D$54)+1)&gt;CONFIG!$E$103,(COLUMN(BZ$54)-COLUMN($D$54)+1)-CONFIG!$E$103,0)+1):INDEX($D21:$DG21,,COLUMN(BZ$54)-COLUMN($D$54)+1)),,)</f>
        <v>0</v>
      </c>
      <c r="CA54" s="10">
        <f>-PMT(CONFIG!$E$101/12,CONFIG!$E$103,SUM(INDEX($D21:$DG21,,IF((COLUMN(CA$54)-COLUMN($D$54)+1)&gt;CONFIG!$E$103,(COLUMN(CA$54)-COLUMN($D$54)+1)-CONFIG!$E$103,0)+1):INDEX($D21:$DG21,,COLUMN(CA$54)-COLUMN($D$54)+1)),,)</f>
        <v>0</v>
      </c>
      <c r="CB54" s="10">
        <f>-PMT(CONFIG!$E$101/12,CONFIG!$E$103,SUM(INDEX($D21:$DG21,,IF((COLUMN(CB$54)-COLUMN($D$54)+1)&gt;CONFIG!$E$103,(COLUMN(CB$54)-COLUMN($D$54)+1)-CONFIG!$E$103,0)+1):INDEX($D21:$DG21,,COLUMN(CB$54)-COLUMN($D$54)+1)),,)</f>
        <v>0</v>
      </c>
      <c r="CC54" s="10">
        <f>-PMT(CONFIG!$E$101/12,CONFIG!$E$103,SUM(INDEX($D21:$DG21,,IF((COLUMN(CC$54)-COLUMN($D$54)+1)&gt;CONFIG!$E$103,(COLUMN(CC$54)-COLUMN($D$54)+1)-CONFIG!$E$103,0)+1):INDEX($D21:$DG21,,COLUMN(CC$54)-COLUMN($D$54)+1)),,)</f>
        <v>0</v>
      </c>
      <c r="CD54" s="10">
        <f>-PMT(CONFIG!$E$101/12,CONFIG!$E$103,SUM(INDEX($D21:$DG21,,IF((COLUMN(CD$54)-COLUMN($D$54)+1)&gt;CONFIG!$E$103,(COLUMN(CD$54)-COLUMN($D$54)+1)-CONFIG!$E$103,0)+1):INDEX($D21:$DG21,,COLUMN(CD$54)-COLUMN($D$54)+1)),,)</f>
        <v>0</v>
      </c>
      <c r="CE54" s="10">
        <f>-PMT(CONFIG!$E$101/12,CONFIG!$E$103,SUM(INDEX($D21:$DG21,,IF((COLUMN(CE$54)-COLUMN($D$54)+1)&gt;CONFIG!$E$103,(COLUMN(CE$54)-COLUMN($D$54)+1)-CONFIG!$E$103,0)+1):INDEX($D21:$DG21,,COLUMN(CE$54)-COLUMN($D$54)+1)),,)</f>
        <v>0</v>
      </c>
      <c r="CF54" s="10">
        <f>-PMT(CONFIG!$E$101/12,CONFIG!$E$103,SUM(INDEX($D21:$DG21,,IF((COLUMN(CF$54)-COLUMN($D$54)+1)&gt;CONFIG!$E$103,(COLUMN(CF$54)-COLUMN($D$54)+1)-CONFIG!$E$103,0)+1):INDEX($D21:$DG21,,COLUMN(CF$54)-COLUMN($D$54)+1)),,)</f>
        <v>0</v>
      </c>
      <c r="CG54" s="10">
        <f>-PMT(CONFIG!$E$101/12,CONFIG!$E$103,SUM(INDEX($D21:$DG21,,IF((COLUMN(CG$54)-COLUMN($D$54)+1)&gt;CONFIG!$E$103,(COLUMN(CG$54)-COLUMN($D$54)+1)-CONFIG!$E$103,0)+1):INDEX($D21:$DG21,,COLUMN(CG$54)-COLUMN($D$54)+1)),,)</f>
        <v>0</v>
      </c>
      <c r="CH54" s="10">
        <f>-PMT(CONFIG!$E$101/12,CONFIG!$E$103,SUM(INDEX($D21:$DG21,,IF((COLUMN(CH$54)-COLUMN($D$54)+1)&gt;CONFIG!$E$103,(COLUMN(CH$54)-COLUMN($D$54)+1)-CONFIG!$E$103,0)+1):INDEX($D21:$DG21,,COLUMN(CH$54)-COLUMN($D$54)+1)),,)</f>
        <v>0</v>
      </c>
      <c r="CI54" s="10">
        <f>-PMT(CONFIG!$E$101/12,CONFIG!$E$103,SUM(INDEX($D21:$DG21,,IF((COLUMN(CI$54)-COLUMN($D$54)+1)&gt;CONFIG!$E$103,(COLUMN(CI$54)-COLUMN($D$54)+1)-CONFIG!$E$103,0)+1):INDEX($D21:$DG21,,COLUMN(CI$54)-COLUMN($D$54)+1)),,)</f>
        <v>0</v>
      </c>
      <c r="CJ54" s="10">
        <f>-PMT(CONFIG!$E$101/12,CONFIG!$E$103,SUM(INDEX($D21:$DG21,,IF((COLUMN(CJ$54)-COLUMN($D$54)+1)&gt;CONFIG!$E$103,(COLUMN(CJ$54)-COLUMN($D$54)+1)-CONFIG!$E$103,0)+1):INDEX($D21:$DG21,,COLUMN(CJ$54)-COLUMN($D$54)+1)),,)</f>
        <v>0</v>
      </c>
      <c r="CK54" s="10">
        <f>-PMT(CONFIG!$E$101/12,CONFIG!$E$103,SUM(INDEX($D21:$DG21,,IF((COLUMN(CK$54)-COLUMN($D$54)+1)&gt;CONFIG!$E$103,(COLUMN(CK$54)-COLUMN($D$54)+1)-CONFIG!$E$103,0)+1):INDEX($D21:$DG21,,COLUMN(CK$54)-COLUMN($D$54)+1)),,)</f>
        <v>0</v>
      </c>
      <c r="CL54" s="10">
        <f>-PMT(CONFIG!$E$101/12,CONFIG!$E$103,SUM(INDEX($D21:$DG21,,IF((COLUMN(CL$54)-COLUMN($D$54)+1)&gt;CONFIG!$E$103,(COLUMN(CL$54)-COLUMN($D$54)+1)-CONFIG!$E$103,0)+1):INDEX($D21:$DG21,,COLUMN(CL$54)-COLUMN($D$54)+1)),,)</f>
        <v>0</v>
      </c>
      <c r="CM54" s="10">
        <f>-PMT(CONFIG!$E$101/12,CONFIG!$E$103,SUM(INDEX($D21:$DG21,,IF((COLUMN(CM$54)-COLUMN($D$54)+1)&gt;CONFIG!$E$103,(COLUMN(CM$54)-COLUMN($D$54)+1)-CONFIG!$E$103,0)+1):INDEX($D21:$DG21,,COLUMN(CM$54)-COLUMN($D$54)+1)),,)</f>
        <v>0</v>
      </c>
      <c r="CN54" s="10">
        <f>-PMT(CONFIG!$E$101/12,CONFIG!$E$103,SUM(INDEX($D21:$DG21,,IF((COLUMN(CN$54)-COLUMN($D$54)+1)&gt;CONFIG!$E$103,(COLUMN(CN$54)-COLUMN($D$54)+1)-CONFIG!$E$103,0)+1):INDEX($D21:$DG21,,COLUMN(CN$54)-COLUMN($D$54)+1)),,)</f>
        <v>0</v>
      </c>
      <c r="CO54" s="10">
        <f>-PMT(CONFIG!$E$101/12,CONFIG!$E$103,SUM(INDEX($D21:$DG21,,IF((COLUMN(CO$54)-COLUMN($D$54)+1)&gt;CONFIG!$E$103,(COLUMN(CO$54)-COLUMN($D$54)+1)-CONFIG!$E$103,0)+1):INDEX($D21:$DG21,,COLUMN(CO$54)-COLUMN($D$54)+1)),,)</f>
        <v>0</v>
      </c>
      <c r="CP54" s="10">
        <f>-PMT(CONFIG!$E$101/12,CONFIG!$E$103,SUM(INDEX($D21:$DG21,,IF((COLUMN(CP$54)-COLUMN($D$54)+1)&gt;CONFIG!$E$103,(COLUMN(CP$54)-COLUMN($D$54)+1)-CONFIG!$E$103,0)+1):INDEX($D21:$DG21,,COLUMN(CP$54)-COLUMN($D$54)+1)),,)</f>
        <v>0</v>
      </c>
      <c r="CQ54" s="10">
        <f>-PMT(CONFIG!$E$101/12,CONFIG!$E$103,SUM(INDEX($D21:$DG21,,IF((COLUMN(CQ$54)-COLUMN($D$54)+1)&gt;CONFIG!$E$103,(COLUMN(CQ$54)-COLUMN($D$54)+1)-CONFIG!$E$103,0)+1):INDEX($D21:$DG21,,COLUMN(CQ$54)-COLUMN($D$54)+1)),,)</f>
        <v>0</v>
      </c>
      <c r="CR54" s="10">
        <f>-PMT(CONFIG!$E$101/12,CONFIG!$E$103,SUM(INDEX($D21:$DG21,,IF((COLUMN(CR$54)-COLUMN($D$54)+1)&gt;CONFIG!$E$103,(COLUMN(CR$54)-COLUMN($D$54)+1)-CONFIG!$E$103,0)+1):INDEX($D21:$DG21,,COLUMN(CR$54)-COLUMN($D$54)+1)),,)</f>
        <v>0</v>
      </c>
      <c r="CS54" s="10">
        <f>-PMT(CONFIG!$E$101/12,CONFIG!$E$103,SUM(INDEX($D21:$DG21,,IF((COLUMN(CS$54)-COLUMN($D$54)+1)&gt;CONFIG!$E$103,(COLUMN(CS$54)-COLUMN($D$54)+1)-CONFIG!$E$103,0)+1):INDEX($D21:$DG21,,COLUMN(CS$54)-COLUMN($D$54)+1)),,)</f>
        <v>0</v>
      </c>
      <c r="CT54" s="10">
        <f>-PMT(CONFIG!$E$101/12,CONFIG!$E$103,SUM(INDEX($D21:$DG21,,IF((COLUMN(CT$54)-COLUMN($D$54)+1)&gt;CONFIG!$E$103,(COLUMN(CT$54)-COLUMN($D$54)+1)-CONFIG!$E$103,0)+1):INDEX($D21:$DG21,,COLUMN(CT$54)-COLUMN($D$54)+1)),,)</f>
        <v>0</v>
      </c>
      <c r="CU54" s="10">
        <f>-PMT(CONFIG!$E$101/12,CONFIG!$E$103,SUM(INDEX($D21:$DG21,,IF((COLUMN(CU$54)-COLUMN($D$54)+1)&gt;CONFIG!$E$103,(COLUMN(CU$54)-COLUMN($D$54)+1)-CONFIG!$E$103,0)+1):INDEX($D21:$DG21,,COLUMN(CU$54)-COLUMN($D$54)+1)),,)</f>
        <v>0</v>
      </c>
      <c r="CV54" s="10">
        <f>-PMT(CONFIG!$E$101/12,CONFIG!$E$103,SUM(INDEX($D21:$DG21,,IF((COLUMN(CV$54)-COLUMN($D$54)+1)&gt;CONFIG!$E$103,(COLUMN(CV$54)-COLUMN($D$54)+1)-CONFIG!$E$103,0)+1):INDEX($D21:$DG21,,COLUMN(CV$54)-COLUMN($D$54)+1)),,)</f>
        <v>0</v>
      </c>
      <c r="CW54" s="10">
        <f>-PMT(CONFIG!$E$101/12,CONFIG!$E$103,SUM(INDEX($D21:$DG21,,IF((COLUMN(CW$54)-COLUMN($D$54)+1)&gt;CONFIG!$E$103,(COLUMN(CW$54)-COLUMN($D$54)+1)-CONFIG!$E$103,0)+1):INDEX($D21:$DG21,,COLUMN(CW$54)-COLUMN($D$54)+1)),,)</f>
        <v>0</v>
      </c>
      <c r="CX54" s="10">
        <f>-PMT(CONFIG!$E$101/12,CONFIG!$E$103,SUM(INDEX($D21:$DG21,,IF((COLUMN(CX$54)-COLUMN($D$54)+1)&gt;CONFIG!$E$103,(COLUMN(CX$54)-COLUMN($D$54)+1)-CONFIG!$E$103,0)+1):INDEX($D21:$DG21,,COLUMN(CX$54)-COLUMN($D$54)+1)),,)</f>
        <v>0</v>
      </c>
      <c r="CY54" s="10">
        <f>-PMT(CONFIG!$E$101/12,CONFIG!$E$103,SUM(INDEX($D21:$DG21,,IF((COLUMN(CY$54)-COLUMN($D$54)+1)&gt;CONFIG!$E$103,(COLUMN(CY$54)-COLUMN($D$54)+1)-CONFIG!$E$103,0)+1):INDEX($D21:$DG21,,COLUMN(CY$54)-COLUMN($D$54)+1)),,)</f>
        <v>0</v>
      </c>
      <c r="CZ54" s="10">
        <f>-PMT(CONFIG!$E$101/12,CONFIG!$E$103,SUM(INDEX($D21:$DG21,,IF((COLUMN(CZ$54)-COLUMN($D$54)+1)&gt;CONFIG!$E$103,(COLUMN(CZ$54)-COLUMN($D$54)+1)-CONFIG!$E$103,0)+1):INDEX($D21:$DG21,,COLUMN(CZ$54)-COLUMN($D$54)+1)),,)</f>
        <v>0</v>
      </c>
      <c r="DA54" s="10">
        <f>-PMT(CONFIG!$E$101/12,CONFIG!$E$103,SUM(INDEX($D21:$DG21,,IF((COLUMN(DA$54)-COLUMN($D$54)+1)&gt;CONFIG!$E$103,(COLUMN(DA$54)-COLUMN($D$54)+1)-CONFIG!$E$103,0)+1):INDEX($D21:$DG21,,COLUMN(DA$54)-COLUMN($D$54)+1)),,)</f>
        <v>0</v>
      </c>
      <c r="DB54" s="10">
        <f>-PMT(CONFIG!$E$101/12,CONFIG!$E$103,SUM(INDEX($D21:$DG21,,IF((COLUMN(DB$54)-COLUMN($D$54)+1)&gt;CONFIG!$E$103,(COLUMN(DB$54)-COLUMN($D$54)+1)-CONFIG!$E$103,0)+1):INDEX($D21:$DG21,,COLUMN(DB$54)-COLUMN($D$54)+1)),,)</f>
        <v>0</v>
      </c>
      <c r="DC54" s="10">
        <f>-PMT(CONFIG!$E$101/12,CONFIG!$E$103,SUM(INDEX($D21:$DG21,,IF((COLUMN(DC$54)-COLUMN($D$54)+1)&gt;CONFIG!$E$103,(COLUMN(DC$54)-COLUMN($D$54)+1)-CONFIG!$E$103,0)+1):INDEX($D21:$DG21,,COLUMN(DC$54)-COLUMN($D$54)+1)),,)</f>
        <v>0</v>
      </c>
      <c r="DD54" s="10">
        <f>-PMT(CONFIG!$E$101/12,CONFIG!$E$103,SUM(INDEX($D21:$DG21,,IF((COLUMN(DD$54)-COLUMN($D$54)+1)&gt;CONFIG!$E$103,(COLUMN(DD$54)-COLUMN($D$54)+1)-CONFIG!$E$103,0)+1):INDEX($D21:$DG21,,COLUMN(DD$54)-COLUMN($D$54)+1)),,)</f>
        <v>0</v>
      </c>
      <c r="DE54" s="10">
        <f>-PMT(CONFIG!$E$101/12,CONFIG!$E$103,SUM(INDEX($D21:$DG21,,IF((COLUMN(DE$54)-COLUMN($D$54)+1)&gt;CONFIG!$E$103,(COLUMN(DE$54)-COLUMN($D$54)+1)-CONFIG!$E$103,0)+1):INDEX($D21:$DG21,,COLUMN(DE$54)-COLUMN($D$54)+1)),,)</f>
        <v>0</v>
      </c>
      <c r="DF54" s="10">
        <f>-PMT(CONFIG!$E$101/12,CONFIG!$E$103,SUM(INDEX($D21:$DG21,,IF((COLUMN(DF$54)-COLUMN($D$54)+1)&gt;CONFIG!$E$103,(COLUMN(DF$54)-COLUMN($D$54)+1)-CONFIG!$E$103,0)+1):INDEX($D21:$DG21,,COLUMN(DF$54)-COLUMN($D$54)+1)),,)</f>
        <v>0</v>
      </c>
      <c r="DG54" s="10">
        <f>-PMT(CONFIG!$E$101/12,CONFIG!$E$103,SUM(INDEX($D21:$DG21,,IF((COLUMN(DG$54)-COLUMN($D$54)+1)&gt;CONFIG!$E$103,(COLUMN(DG$54)-COLUMN($D$54)+1)-CONFIG!$E$103,0)+1):INDEX($D21:$DG21,,COLUMN(DG$54)-COLUMN($D$54)+1)),,)</f>
        <v>0</v>
      </c>
    </row>
    <row r="55">
      <c r="C55" t="str">
        <v>Remboursements FP et QFP : TP, PP, CCA (total)</v>
      </c>
      <c r="D55" s="10">
        <f>SUM(D56:D59)</f>
        <v>0</v>
      </c>
      <c r="E55" s="10">
        <f>SUM(E56:E59)</f>
        <v>0</v>
      </c>
      <c r="F55" s="10">
        <f>SUM(F56:F59)</f>
        <v>0</v>
      </c>
      <c r="G55" s="10">
        <f>SUM(G56:G59)</f>
        <v>0</v>
      </c>
      <c r="H55" s="10">
        <f>SUM(H56:H59)</f>
        <v>0</v>
      </c>
      <c r="I55" s="10">
        <f>SUM(I56:I59)</f>
        <v>0</v>
      </c>
      <c r="J55" s="10">
        <f>SUM(J56:J59)</f>
        <v>0</v>
      </c>
      <c r="K55" s="10">
        <f>SUM(K56:K59)</f>
        <v>0</v>
      </c>
      <c r="L55" s="10">
        <f>SUM(L56:L59)</f>
        <v>0</v>
      </c>
      <c r="M55" s="10">
        <f>SUM(M56:M59)</f>
        <v>0</v>
      </c>
      <c r="N55" s="10">
        <f>SUM(N56:N59)</f>
        <v>0</v>
      </c>
      <c r="O55" s="10">
        <f>SUM(O56:O59)</f>
        <v>0</v>
      </c>
      <c r="P55" s="10">
        <f>SUM(P56:P59)</f>
        <v>0</v>
      </c>
      <c r="Q55" s="10">
        <f>SUM(Q56:Q59)</f>
        <v>0</v>
      </c>
      <c r="R55" s="10">
        <f>SUM(R56:R59)</f>
        <v>0</v>
      </c>
      <c r="S55" s="10">
        <f>SUM(S56:S59)</f>
        <v>0</v>
      </c>
      <c r="T55" s="10">
        <f>SUM(T56:T59)</f>
        <v>0</v>
      </c>
      <c r="U55" s="10">
        <f>SUM(U56:U59)</f>
        <v>0</v>
      </c>
      <c r="V55" s="10">
        <f>SUM(V56:V59)</f>
        <v>0</v>
      </c>
      <c r="W55" s="10">
        <f>SUM(W56:W59)</f>
        <v>0</v>
      </c>
      <c r="X55" s="10">
        <f>SUM(X56:X59)</f>
        <v>0</v>
      </c>
      <c r="Y55" s="10">
        <f>SUM(Y56:Y59)</f>
        <v>0</v>
      </c>
      <c r="Z55" s="10">
        <f>SUM(Z56:Z59)</f>
        <v>0</v>
      </c>
      <c r="AA55" s="10">
        <f>SUM(AA56:AA59)</f>
        <v>0</v>
      </c>
      <c r="AB55" s="10">
        <f>SUM(AB56:AB59)</f>
        <v>0</v>
      </c>
      <c r="AC55" s="10">
        <f>SUM(AC56:AC59)</f>
        <v>0</v>
      </c>
      <c r="AD55" s="10">
        <f>SUM(AD56:AD59)</f>
        <v>0</v>
      </c>
      <c r="AE55" s="10">
        <f>SUM(AE56:AE59)</f>
        <v>0</v>
      </c>
      <c r="AF55" s="10">
        <f>SUM(AF56:AF59)</f>
        <v>0</v>
      </c>
      <c r="AG55" s="10">
        <f>SUM(AG56:AG59)</f>
        <v>0</v>
      </c>
      <c r="AH55" s="10">
        <f>SUM(AH56:AH59)</f>
        <v>0</v>
      </c>
      <c r="AI55" s="10">
        <f>SUM(AI56:AI59)</f>
        <v>0</v>
      </c>
      <c r="AJ55" s="10">
        <f>SUM(AJ56:AJ59)</f>
        <v>0</v>
      </c>
      <c r="AK55" s="10">
        <f>SUM(AK56:AK59)</f>
        <v>0</v>
      </c>
      <c r="AL55" s="10">
        <f>SUM(AL56:AL59)</f>
        <v>0</v>
      </c>
      <c r="AM55" s="10">
        <f>SUM(AM56:AM59)</f>
        <v>0</v>
      </c>
      <c r="AN55" s="10">
        <f>SUM(AN56:AN59)</f>
        <v>0</v>
      </c>
      <c r="AO55" s="10">
        <f>SUM(AO56:AO59)</f>
        <v>0</v>
      </c>
      <c r="AP55" s="10">
        <f>SUM(AP56:AP59)</f>
        <v>0</v>
      </c>
      <c r="AQ55" s="10">
        <f>SUM(AQ56:AQ59)</f>
        <v>0</v>
      </c>
      <c r="AR55" s="10">
        <f>SUM(AR56:AR59)</f>
        <v>0</v>
      </c>
      <c r="AS55" s="10">
        <f>SUM(AS56:AS59)</f>
        <v>0</v>
      </c>
      <c r="AT55" s="10">
        <f>SUM(AT56:AT59)</f>
        <v>0</v>
      </c>
      <c r="AU55" s="10">
        <f>SUM(AU56:AU59)</f>
        <v>0</v>
      </c>
      <c r="AV55" s="10">
        <f>SUM(AV56:AV59)</f>
        <v>0</v>
      </c>
      <c r="AW55" s="10">
        <f>SUM(AW56:AW59)</f>
        <v>0</v>
      </c>
      <c r="AX55" s="10">
        <f>SUM(AX56:AX59)</f>
        <v>0</v>
      </c>
      <c r="AY55" s="10">
        <f>SUM(AY56:AY59)</f>
        <v>0</v>
      </c>
      <c r="AZ55" s="10">
        <f>SUM(AZ56:AZ59)</f>
        <v>0</v>
      </c>
      <c r="BA55" s="10">
        <f>SUM(BA56:BA59)</f>
        <v>0</v>
      </c>
      <c r="BB55" s="10">
        <f>SUM(BB56:BB59)</f>
        <v>0</v>
      </c>
      <c r="BC55" s="10">
        <f>SUM(BC56:BC59)</f>
        <v>0</v>
      </c>
      <c r="BD55" s="10">
        <f>SUM(BD56:BD59)</f>
        <v>0</v>
      </c>
      <c r="BE55" s="10">
        <f>SUM(BE56:BE59)</f>
        <v>0</v>
      </c>
      <c r="BF55" s="10">
        <f>SUM(BF56:BF59)</f>
        <v>0</v>
      </c>
      <c r="BG55" s="10">
        <f>SUM(BG56:BG59)</f>
        <v>0</v>
      </c>
      <c r="BH55" s="10">
        <f>SUM(BH56:BH59)</f>
        <v>0</v>
      </c>
      <c r="BI55" s="10">
        <f>SUM(BI56:BI59)</f>
        <v>0</v>
      </c>
      <c r="BJ55" s="10">
        <f>SUM(BJ56:BJ59)</f>
        <v>0</v>
      </c>
      <c r="BK55" s="10">
        <f>SUM(BK56:BK59)</f>
        <v>0</v>
      </c>
      <c r="BL55" s="10">
        <f>SUM(BL56:BL59)</f>
        <v>0</v>
      </c>
      <c r="BM55" s="10">
        <f>SUM(BM56:BM59)</f>
        <v>0</v>
      </c>
      <c r="BN55" s="10">
        <f>SUM(BN56:BN59)</f>
        <v>0</v>
      </c>
      <c r="BO55" s="10">
        <f>SUM(BO56:BO59)</f>
        <v>0</v>
      </c>
      <c r="BP55" s="10">
        <f>SUM(BP56:BP59)</f>
        <v>0</v>
      </c>
      <c r="BQ55" s="10">
        <f>SUM(BQ56:BQ59)</f>
        <v>0</v>
      </c>
      <c r="BR55" s="10">
        <f>SUM(BR56:BR59)</f>
        <v>0</v>
      </c>
      <c r="BS55" s="10">
        <f>SUM(BS56:BS59)</f>
        <v>0</v>
      </c>
      <c r="BT55" s="10">
        <f>SUM(BT56:BT59)</f>
        <v>0</v>
      </c>
      <c r="BU55" s="10">
        <f>SUM(BU56:BU59)</f>
        <v>0</v>
      </c>
      <c r="BV55" s="10">
        <f>SUM(BV56:BV59)</f>
        <v>0</v>
      </c>
      <c r="BW55" s="10">
        <f>SUM(BW56:BW59)</f>
        <v>0</v>
      </c>
      <c r="BX55" s="10">
        <f>SUM(BX56:BX59)</f>
        <v>0</v>
      </c>
      <c r="BY55" s="10">
        <f>SUM(BY56:BY59)</f>
        <v>0</v>
      </c>
      <c r="BZ55" s="10">
        <f>SUM(BZ56:BZ59)</f>
        <v>0</v>
      </c>
      <c r="CA55" s="10">
        <f>SUM(CA56:CA59)</f>
        <v>0</v>
      </c>
      <c r="CB55" s="10">
        <f>SUM(CB56:CB59)</f>
        <v>0</v>
      </c>
      <c r="CC55" s="10">
        <f>SUM(CC56:CC59)</f>
        <v>0</v>
      </c>
      <c r="CD55" s="10">
        <f>SUM(CD56:CD59)</f>
        <v>0</v>
      </c>
      <c r="CE55" s="10">
        <f>SUM(CE56:CE59)</f>
        <v>0</v>
      </c>
      <c r="CF55" s="10">
        <f>SUM(CF56:CF59)</f>
        <v>0</v>
      </c>
      <c r="CG55" s="10">
        <f>SUM(CG56:CG59)</f>
        <v>0</v>
      </c>
      <c r="CH55" s="10">
        <f>SUM(CH56:CH59)</f>
        <v>0</v>
      </c>
      <c r="CI55" s="10">
        <f>SUM(CI56:CI59)</f>
        <v>0</v>
      </c>
      <c r="CJ55" s="10">
        <f>SUM(CJ56:CJ59)</f>
        <v>0</v>
      </c>
      <c r="CK55" s="10">
        <f>SUM(CK56:CK59)</f>
        <v>0</v>
      </c>
      <c r="CL55" s="10">
        <f>SUM(CL56:CL59)</f>
        <v>0</v>
      </c>
      <c r="CM55" s="10">
        <f>SUM(CM56:CM59)</f>
        <v>0</v>
      </c>
      <c r="CN55" s="10">
        <f>SUM(CN56:CN59)</f>
        <v>0</v>
      </c>
      <c r="CO55" s="10">
        <f>SUM(CO56:CO59)</f>
        <v>0</v>
      </c>
      <c r="CP55" s="10">
        <f>SUM(CP56:CP59)</f>
        <v>0</v>
      </c>
      <c r="CQ55" s="10">
        <f>SUM(CQ56:CQ59)</f>
        <v>0</v>
      </c>
      <c r="CR55" s="10">
        <f>SUM(CR56:CR59)</f>
        <v>0</v>
      </c>
      <c r="CS55" s="10">
        <f>SUM(CS56:CS59)</f>
        <v>0</v>
      </c>
      <c r="CT55" s="10">
        <f>SUM(CT56:CT59)</f>
        <v>0</v>
      </c>
      <c r="CU55" s="10">
        <f>SUM(CU56:CU59)</f>
        <v>0</v>
      </c>
      <c r="CV55" s="10">
        <f>SUM(CV56:CV59)</f>
        <v>0</v>
      </c>
      <c r="CW55" s="10">
        <f>SUM(CW56:CW59)</f>
        <v>0</v>
      </c>
      <c r="CX55" s="10">
        <f>SUM(CX56:CX59)</f>
        <v>0</v>
      </c>
      <c r="CY55" s="10">
        <f>SUM(CY56:CY59)</f>
        <v>0</v>
      </c>
      <c r="CZ55" s="10">
        <f>SUM(CZ56:CZ59)</f>
        <v>0</v>
      </c>
      <c r="DA55" s="10">
        <f>SUM(DA56:DA59)</f>
        <v>0</v>
      </c>
      <c r="DB55" s="10">
        <f>SUM(DB56:DB59)</f>
        <v>0</v>
      </c>
      <c r="DC55" s="10">
        <f>SUM(DC56:DC59)</f>
        <v>0</v>
      </c>
      <c r="DD55" s="10">
        <f>SUM(DD56:DD59)</f>
        <v>0</v>
      </c>
      <c r="DE55" s="10">
        <f>SUM(DE56:DE59)</f>
        <v>0</v>
      </c>
      <c r="DF55" s="10">
        <f>SUM(DF56:DF59)</f>
        <v>0</v>
      </c>
      <c r="DG55" s="10">
        <f>SUM(DG56:DG59)</f>
        <v>0</v>
      </c>
    </row>
    <row r="56">
      <c r="C56" s="10" t="str">
        <v>Actions / Parts sociales</v>
      </c>
    </row>
    <row r="57">
      <c r="C57" s="10" t="str">
        <v>Quasi fonds propres 1</v>
      </c>
    </row>
    <row r="58">
      <c r="C58" s="10" t="str">
        <v>Quasi fonds propres 2</v>
      </c>
    </row>
    <row r="59">
      <c r="C59" s="10" t="str">
        <v>Quasi fonds propres 3</v>
      </c>
    </row>
    <row r="60">
      <c r="C60" t="str">
        <v>Remboursements avances remboursables (total)</v>
      </c>
      <c r="D60" s="10">
        <f>SUM(D61:D64)</f>
        <v>0</v>
      </c>
      <c r="E60" s="10">
        <f>SUM(E61:E64)</f>
        <v>0</v>
      </c>
      <c r="F60" s="10">
        <f>SUM(F61:F64)</f>
        <v>0</v>
      </c>
      <c r="G60" s="10">
        <f>SUM(G61:G64)</f>
        <v>0</v>
      </c>
      <c r="H60" s="10">
        <f>SUM(H61:H64)</f>
        <v>0</v>
      </c>
      <c r="I60" s="10">
        <f>SUM(I61:I64)</f>
        <v>0</v>
      </c>
      <c r="J60" s="10">
        <f>SUM(J61:J64)</f>
        <v>0</v>
      </c>
      <c r="K60" s="10">
        <f>SUM(K61:K64)</f>
        <v>0</v>
      </c>
      <c r="L60" s="10">
        <f>SUM(L61:L64)</f>
        <v>0</v>
      </c>
      <c r="M60" s="10">
        <f>SUM(M61:M64)</f>
        <v>0</v>
      </c>
      <c r="N60" s="10">
        <f>SUM(N61:N64)</f>
        <v>0</v>
      </c>
      <c r="O60" s="10">
        <f>SUM(O61:O64)</f>
        <v>0</v>
      </c>
      <c r="P60" s="10">
        <f>SUM(P61:P64)</f>
        <v>0</v>
      </c>
      <c r="Q60" s="10">
        <f>SUM(Q61:Q64)</f>
        <v>0</v>
      </c>
      <c r="R60" s="10">
        <f>SUM(R61:R64)</f>
        <v>0</v>
      </c>
      <c r="S60" s="10">
        <f>SUM(S61:S64)</f>
        <v>0</v>
      </c>
      <c r="T60" s="10">
        <f>SUM(T61:T64)</f>
        <v>0</v>
      </c>
      <c r="U60" s="10">
        <f>SUM(U61:U64)</f>
        <v>0</v>
      </c>
      <c r="V60" s="10">
        <f>SUM(V61:V64)</f>
        <v>0</v>
      </c>
      <c r="W60" s="10">
        <f>SUM(W61:W64)</f>
        <v>0</v>
      </c>
      <c r="X60" s="10">
        <f>SUM(X61:X64)</f>
        <v>0</v>
      </c>
      <c r="Y60" s="10">
        <f>SUM(Y61:Y64)</f>
        <v>0</v>
      </c>
      <c r="Z60" s="10">
        <f>SUM(Z61:Z64)</f>
        <v>0</v>
      </c>
      <c r="AA60" s="10">
        <f>SUM(AA61:AA64)</f>
        <v>0</v>
      </c>
      <c r="AB60" s="10">
        <f>SUM(AB61:AB64)</f>
        <v>0</v>
      </c>
      <c r="AC60" s="10">
        <f>SUM(AC61:AC64)</f>
        <v>0</v>
      </c>
      <c r="AD60" s="10">
        <f>SUM(AD61:AD64)</f>
        <v>0</v>
      </c>
      <c r="AE60" s="10">
        <f>SUM(AE61:AE64)</f>
        <v>0</v>
      </c>
      <c r="AF60" s="10">
        <f>SUM(AF61:AF64)</f>
        <v>0</v>
      </c>
      <c r="AG60" s="10">
        <f>SUM(AG61:AG64)</f>
        <v>0</v>
      </c>
      <c r="AH60" s="10">
        <f>SUM(AH61:AH64)</f>
        <v>0</v>
      </c>
      <c r="AI60" s="10">
        <f>SUM(AI61:AI64)</f>
        <v>0</v>
      </c>
      <c r="AJ60" s="10">
        <f>SUM(AJ61:AJ64)</f>
        <v>0</v>
      </c>
      <c r="AK60" s="10">
        <f>SUM(AK61:AK64)</f>
        <v>0</v>
      </c>
      <c r="AL60" s="10">
        <f>SUM(AL61:AL64)</f>
        <v>0</v>
      </c>
      <c r="AM60" s="10">
        <f>SUM(AM61:AM64)</f>
        <v>0</v>
      </c>
      <c r="AN60" s="10">
        <f>SUM(AN61:AN64)</f>
        <v>0</v>
      </c>
      <c r="AO60" s="10">
        <f>SUM(AO61:AO64)</f>
        <v>0</v>
      </c>
      <c r="AP60" s="10">
        <f>SUM(AP61:AP64)</f>
        <v>0</v>
      </c>
      <c r="AQ60" s="10">
        <f>SUM(AQ61:AQ64)</f>
        <v>0</v>
      </c>
      <c r="AR60" s="10">
        <f>SUM(AR61:AR64)</f>
        <v>0</v>
      </c>
      <c r="AS60" s="10">
        <f>SUM(AS61:AS64)</f>
        <v>0</v>
      </c>
      <c r="AT60" s="10">
        <f>SUM(AT61:AT64)</f>
        <v>0</v>
      </c>
      <c r="AU60" s="10">
        <f>SUM(AU61:AU64)</f>
        <v>0</v>
      </c>
      <c r="AV60" s="10">
        <f>SUM(AV61:AV64)</f>
        <v>0</v>
      </c>
      <c r="AW60" s="10">
        <f>SUM(AW61:AW64)</f>
        <v>0</v>
      </c>
      <c r="AX60" s="10">
        <f>SUM(AX61:AX64)</f>
        <v>0</v>
      </c>
      <c r="AY60" s="10">
        <f>SUM(AY61:AY64)</f>
        <v>0</v>
      </c>
      <c r="AZ60" s="10">
        <f>SUM(AZ61:AZ64)</f>
        <v>0</v>
      </c>
      <c r="BA60" s="10">
        <f>SUM(BA61:BA64)</f>
        <v>0</v>
      </c>
      <c r="BB60" s="10">
        <f>SUM(BB61:BB64)</f>
        <v>0</v>
      </c>
      <c r="BC60" s="10">
        <f>SUM(BC61:BC64)</f>
        <v>0</v>
      </c>
      <c r="BD60" s="10">
        <f>SUM(BD61:BD64)</f>
        <v>0</v>
      </c>
      <c r="BE60" s="10">
        <f>SUM(BE61:BE64)</f>
        <v>0</v>
      </c>
      <c r="BF60" s="10">
        <f>SUM(BF61:BF64)</f>
        <v>0</v>
      </c>
      <c r="BG60" s="10">
        <f>SUM(BG61:BG64)</f>
        <v>0</v>
      </c>
      <c r="BH60" s="10">
        <f>SUM(BH61:BH64)</f>
        <v>0</v>
      </c>
      <c r="BI60" s="10">
        <f>SUM(BI61:BI64)</f>
        <v>0</v>
      </c>
      <c r="BJ60" s="10">
        <f>SUM(BJ61:BJ64)</f>
        <v>0</v>
      </c>
      <c r="BK60" s="10">
        <f>SUM(BK61:BK64)</f>
        <v>0</v>
      </c>
      <c r="BL60" s="10">
        <f>SUM(BL61:BL64)</f>
        <v>0</v>
      </c>
      <c r="BM60" s="10">
        <f>SUM(BM61:BM64)</f>
        <v>0</v>
      </c>
      <c r="BN60" s="10">
        <f>SUM(BN61:BN64)</f>
        <v>0</v>
      </c>
      <c r="BO60" s="10">
        <f>SUM(BO61:BO64)</f>
        <v>0</v>
      </c>
      <c r="BP60" s="10">
        <f>SUM(BP61:BP64)</f>
        <v>0</v>
      </c>
      <c r="BQ60" s="10">
        <f>SUM(BQ61:BQ64)</f>
        <v>0</v>
      </c>
      <c r="BR60" s="10">
        <f>SUM(BR61:BR64)</f>
        <v>0</v>
      </c>
      <c r="BS60" s="10">
        <f>SUM(BS61:BS64)</f>
        <v>0</v>
      </c>
      <c r="BT60" s="10">
        <f>SUM(BT61:BT64)</f>
        <v>0</v>
      </c>
      <c r="BU60" s="10">
        <f>SUM(BU61:BU64)</f>
        <v>0</v>
      </c>
      <c r="BV60" s="10">
        <f>SUM(BV61:BV64)</f>
        <v>0</v>
      </c>
      <c r="BW60" s="10">
        <f>SUM(BW61:BW64)</f>
        <v>0</v>
      </c>
      <c r="BX60" s="10">
        <f>SUM(BX61:BX64)</f>
        <v>0</v>
      </c>
      <c r="BY60" s="10">
        <f>SUM(BY61:BY64)</f>
        <v>0</v>
      </c>
      <c r="BZ60" s="10">
        <f>SUM(BZ61:BZ64)</f>
        <v>0</v>
      </c>
      <c r="CA60" s="10">
        <f>SUM(CA61:CA64)</f>
        <v>0</v>
      </c>
      <c r="CB60" s="10">
        <f>SUM(CB61:CB64)</f>
        <v>0</v>
      </c>
      <c r="CC60" s="10">
        <f>SUM(CC61:CC64)</f>
        <v>0</v>
      </c>
      <c r="CD60" s="10">
        <f>SUM(CD61:CD64)</f>
        <v>0</v>
      </c>
      <c r="CE60" s="10">
        <f>SUM(CE61:CE64)</f>
        <v>0</v>
      </c>
      <c r="CF60" s="10">
        <f>SUM(CF61:CF64)</f>
        <v>0</v>
      </c>
      <c r="CG60" s="10">
        <f>SUM(CG61:CG64)</f>
        <v>0</v>
      </c>
      <c r="CH60" s="10">
        <f>SUM(CH61:CH64)</f>
        <v>0</v>
      </c>
      <c r="CI60" s="10">
        <f>SUM(CI61:CI64)</f>
        <v>0</v>
      </c>
      <c r="CJ60" s="10">
        <f>SUM(CJ61:CJ64)</f>
        <v>0</v>
      </c>
      <c r="CK60" s="10">
        <f>SUM(CK61:CK64)</f>
        <v>0</v>
      </c>
      <c r="CL60" s="10">
        <f>SUM(CL61:CL64)</f>
        <v>0</v>
      </c>
      <c r="CM60" s="10">
        <f>SUM(CM61:CM64)</f>
        <v>0</v>
      </c>
      <c r="CN60" s="10">
        <f>SUM(CN61:CN64)</f>
        <v>0</v>
      </c>
      <c r="CO60" s="10">
        <f>SUM(CO61:CO64)</f>
        <v>0</v>
      </c>
      <c r="CP60" s="10">
        <f>SUM(CP61:CP64)</f>
        <v>0</v>
      </c>
      <c r="CQ60" s="10">
        <f>SUM(CQ61:CQ64)</f>
        <v>0</v>
      </c>
      <c r="CR60" s="10">
        <f>SUM(CR61:CR64)</f>
        <v>0</v>
      </c>
      <c r="CS60" s="10">
        <f>SUM(CS61:CS64)</f>
        <v>0</v>
      </c>
      <c r="CT60" s="10">
        <f>SUM(CT61:CT64)</f>
        <v>0</v>
      </c>
      <c r="CU60" s="10">
        <f>SUM(CU61:CU64)</f>
        <v>0</v>
      </c>
      <c r="CV60" s="10">
        <f>SUM(CV61:CV64)</f>
        <v>0</v>
      </c>
      <c r="CW60" s="10">
        <f>SUM(CW61:CW64)</f>
        <v>0</v>
      </c>
      <c r="CX60" s="10">
        <f>SUM(CX61:CX64)</f>
        <v>0</v>
      </c>
      <c r="CY60" s="10">
        <f>SUM(CY61:CY64)</f>
        <v>0</v>
      </c>
      <c r="CZ60" s="10">
        <f>SUM(CZ61:CZ64)</f>
        <v>0</v>
      </c>
      <c r="DA60" s="10">
        <f>SUM(DA61:DA64)</f>
        <v>0</v>
      </c>
      <c r="DB60" s="10">
        <f>SUM(DB61:DB64)</f>
        <v>0</v>
      </c>
      <c r="DC60" s="10">
        <f>SUM(DC61:DC64)</f>
        <v>0</v>
      </c>
      <c r="DD60" s="10">
        <f>SUM(DD61:DD64)</f>
        <v>0</v>
      </c>
      <c r="DE60" s="10">
        <f>SUM(DE61:DE64)</f>
        <v>0</v>
      </c>
      <c r="DF60" s="10">
        <f>SUM(DF61:DF64)</f>
        <v>0</v>
      </c>
      <c r="DG60" s="10">
        <f>SUM(DG61:DG64)</f>
        <v>0</v>
      </c>
    </row>
    <row r="61">
      <c r="C61" s="10" t="str">
        <f>C33</f>
        <v>Avances remboursables 1</v>
      </c>
    </row>
    <row r="62">
      <c r="C62" s="10" t="str">
        <f>C34</f>
        <v>Avances remboursables 2</v>
      </c>
    </row>
    <row r="63">
      <c r="C63" s="10" t="str">
        <f>C35</f>
        <v>Avances remboursables 3</v>
      </c>
    </row>
    <row r="64">
      <c r="C64" s="10" t="str">
        <f>C36</f>
        <v>Autres avances remboursables</v>
      </c>
    </row>
    <row r="65"/>
    <row r="66">
      <c r="C66" t="str">
        <v>Total des décaissements mensuels</v>
      </c>
      <c r="D66" s="10">
        <f>SUM(D43:D49)+SUM(D51:D55)+D60</f>
        <v>0</v>
      </c>
      <c r="E66" s="10">
        <f>SUM(E43:E49)+SUM(E51:E55)+E60</f>
        <v>0</v>
      </c>
      <c r="F66" s="10">
        <f>SUM(F43:F49)+SUM(F51:F55)+F60</f>
        <v>0</v>
      </c>
      <c r="G66" s="10">
        <f>SUM(G43:G49)+SUM(G51:G55)+G60</f>
        <v>0</v>
      </c>
      <c r="H66" s="10">
        <f>SUM(H43:H49)+SUM(H51:H55)+H60</f>
        <v>0</v>
      </c>
      <c r="I66" s="10">
        <f>SUM(I43:I49)+SUM(I51:I55)+I60</f>
        <v>0</v>
      </c>
      <c r="J66" s="10">
        <f>SUM(J43:J49)+SUM(J51:J55)+J60</f>
        <v>0</v>
      </c>
      <c r="K66" s="10">
        <f>SUM(K43:K49)+SUM(K51:K55)+K60</f>
        <v>0</v>
      </c>
      <c r="L66" s="10">
        <f>SUM(L43:L49)+SUM(L51:L55)+L60</f>
        <v>0</v>
      </c>
      <c r="M66" s="10">
        <f>SUM(M43:M49)+SUM(M51:M55)+M60</f>
        <v>0</v>
      </c>
      <c r="N66" s="10">
        <f>SUM(N43:N49)+SUM(N51:N55)+N60</f>
        <v>0</v>
      </c>
      <c r="O66" s="10">
        <f>SUM(O43:O49)+SUM(O51:O55)+O60</f>
        <v>0</v>
      </c>
      <c r="P66" s="10">
        <f>SUM(P43:P49)+SUM(P51:P55)+P60</f>
        <v>0</v>
      </c>
      <c r="Q66" s="10">
        <f>SUM(Q43:Q49)+SUM(Q51:Q55)+Q60</f>
        <v>0</v>
      </c>
      <c r="R66" s="10">
        <f>SUM(R43:R49)+SUM(R51:R55)+R60</f>
        <v>0</v>
      </c>
      <c r="S66" s="10">
        <f>SUM(S43:S49)+SUM(S51:S55)+S60</f>
        <v>0</v>
      </c>
      <c r="T66" s="10">
        <f>SUM(T43:T49)+SUM(T51:T55)+T60</f>
        <v>0</v>
      </c>
      <c r="U66" s="10">
        <f>SUM(U43:U49)+SUM(U51:U55)+U60</f>
        <v>0</v>
      </c>
      <c r="V66" s="10">
        <f>SUM(V43:V49)+SUM(V51:V55)+V60</f>
        <v>0</v>
      </c>
      <c r="W66" s="10">
        <f>SUM(W43:W49)+SUM(W51:W55)+W60</f>
        <v>0</v>
      </c>
      <c r="X66" s="10">
        <f>SUM(X43:X49)+SUM(X51:X55)+X60</f>
        <v>0</v>
      </c>
      <c r="Y66" s="10">
        <f>SUM(Y43:Y49)+SUM(Y51:Y55)+Y60</f>
        <v>0</v>
      </c>
      <c r="Z66" s="10">
        <f>SUM(Z43:Z49)+SUM(Z51:Z55)+Z60</f>
        <v>0</v>
      </c>
      <c r="AA66" s="10">
        <f>SUM(AA43:AA49)+SUM(AA51:AA55)+AA60</f>
        <v>0</v>
      </c>
      <c r="AB66" s="10">
        <f>SUM(AB43:AB49)+SUM(AB51:AB55)+AB60</f>
        <v>0</v>
      </c>
      <c r="AC66" s="10">
        <f>SUM(AC43:AC49)+SUM(AC51:AC55)+AC60</f>
        <v>0</v>
      </c>
      <c r="AD66" s="10">
        <f>SUM(AD43:AD49)+SUM(AD51:AD55)+AD60</f>
        <v>0</v>
      </c>
      <c r="AE66" s="10">
        <f>SUM(AE43:AE49)+SUM(AE51:AE55)+AE60</f>
        <v>0</v>
      </c>
      <c r="AF66" s="10">
        <f>SUM(AF43:AF49)+SUM(AF51:AF55)+AF60</f>
        <v>0</v>
      </c>
      <c r="AG66" s="10">
        <f>SUM(AG43:AG49)+SUM(AG51:AG55)+AG60</f>
        <v>0</v>
      </c>
      <c r="AH66" s="10">
        <f>SUM(AH43:AH49)+SUM(AH51:AH55)+AH60</f>
        <v>0</v>
      </c>
      <c r="AI66" s="10">
        <f>SUM(AI43:AI49)+SUM(AI51:AI55)+AI60</f>
        <v>0</v>
      </c>
      <c r="AJ66" s="10">
        <f>SUM(AJ43:AJ49)+SUM(AJ51:AJ55)+AJ60</f>
        <v>0</v>
      </c>
      <c r="AK66" s="10">
        <f>SUM(AK43:AK49)+SUM(AK51:AK55)+AK60</f>
        <v>0</v>
      </c>
      <c r="AL66" s="10">
        <f>SUM(AL43:AL49)+SUM(AL51:AL55)+AL60</f>
        <v>0</v>
      </c>
      <c r="AM66" s="10">
        <f>SUM(AM43:AM49)+SUM(AM51:AM55)+AM60</f>
        <v>0</v>
      </c>
      <c r="AN66" s="10">
        <f>SUM(AN43:AN49)+SUM(AN51:AN55)+AN60</f>
        <v>0</v>
      </c>
      <c r="AO66" s="10">
        <f>SUM(AO43:AO49)+SUM(AO51:AO55)+AO60</f>
        <v>0</v>
      </c>
      <c r="AP66" s="10">
        <f>SUM(AP43:AP49)+SUM(AP51:AP55)+AP60</f>
        <v>0</v>
      </c>
      <c r="AQ66" s="10">
        <f>SUM(AQ43:AQ49)+SUM(AQ51:AQ55)+AQ60</f>
        <v>0</v>
      </c>
      <c r="AR66" s="10">
        <f>SUM(AR43:AR49)+SUM(AR51:AR55)+AR60</f>
        <v>0</v>
      </c>
      <c r="AS66" s="10">
        <f>SUM(AS43:AS49)+SUM(AS51:AS55)+AS60</f>
        <v>0</v>
      </c>
      <c r="AT66" s="10">
        <f>SUM(AT43:AT49)+SUM(AT51:AT55)+AT60</f>
        <v>0</v>
      </c>
      <c r="AU66" s="10">
        <f>SUM(AU43:AU49)+SUM(AU51:AU55)+AU60</f>
        <v>0</v>
      </c>
      <c r="AV66" s="10">
        <f>SUM(AV43:AV49)+SUM(AV51:AV55)+AV60</f>
        <v>0</v>
      </c>
      <c r="AW66" s="10">
        <f>SUM(AW43:AW49)+SUM(AW51:AW55)+AW60</f>
        <v>0</v>
      </c>
      <c r="AX66" s="10">
        <f>SUM(AX43:AX49)+SUM(AX51:AX55)+AX60</f>
        <v>0</v>
      </c>
      <c r="AY66" s="10">
        <f>SUM(AY43:AY49)+SUM(AY51:AY55)+AY60</f>
        <v>0</v>
      </c>
      <c r="AZ66" s="10">
        <f>SUM(AZ43:AZ49)+SUM(AZ51:AZ55)+AZ60</f>
        <v>0</v>
      </c>
      <c r="BA66" s="10">
        <f>SUM(BA43:BA49)+SUM(BA51:BA55)+BA60</f>
        <v>0</v>
      </c>
      <c r="BB66" s="10">
        <f>SUM(BB43:BB49)+SUM(BB51:BB55)+BB60</f>
        <v>0</v>
      </c>
      <c r="BC66" s="10">
        <f>SUM(BC43:BC49)+SUM(BC51:BC55)+BC60</f>
        <v>0</v>
      </c>
      <c r="BD66" s="10">
        <f>SUM(BD43:BD49)+SUM(BD51:BD55)+BD60</f>
        <v>0</v>
      </c>
      <c r="BE66" s="10">
        <f>SUM(BE43:BE49)+SUM(BE51:BE55)+BE60</f>
        <v>0</v>
      </c>
      <c r="BF66" s="10">
        <f>SUM(BF43:BF49)+SUM(BF51:BF55)+BF60</f>
        <v>0</v>
      </c>
      <c r="BG66" s="10">
        <f>SUM(BG43:BG49)+SUM(BG51:BG55)+BG60</f>
        <v>0</v>
      </c>
      <c r="BH66" s="10">
        <f>SUM(BH43:BH49)+SUM(BH51:BH55)+BH60</f>
        <v>0</v>
      </c>
      <c r="BI66" s="10">
        <f>SUM(BI43:BI49)+SUM(BI51:BI55)+BI60</f>
        <v>0</v>
      </c>
      <c r="BJ66" s="10">
        <f>SUM(BJ43:BJ49)+SUM(BJ51:BJ55)+BJ60</f>
        <v>0</v>
      </c>
      <c r="BK66" s="10">
        <f>SUM(BK43:BK49)+SUM(BK51:BK55)+BK60</f>
        <v>0</v>
      </c>
      <c r="BL66" s="10">
        <f>SUM(BL43:BL49)+SUM(BL51:BL55)+BL60</f>
        <v>0</v>
      </c>
      <c r="BM66" s="10">
        <f>SUM(BM43:BM49)+SUM(BM51:BM55)+BM60</f>
        <v>0</v>
      </c>
      <c r="BN66" s="10">
        <f>SUM(BN43:BN49)+SUM(BN51:BN55)+BN60</f>
        <v>0</v>
      </c>
      <c r="BO66" s="10">
        <f>SUM(BO43:BO49)+SUM(BO51:BO55)+BO60</f>
        <v>0</v>
      </c>
      <c r="BP66" s="10">
        <f>SUM(BP43:BP49)+SUM(BP51:BP55)+BP60</f>
        <v>0</v>
      </c>
      <c r="BQ66" s="10">
        <f>SUM(BQ43:BQ49)+SUM(BQ51:BQ55)+BQ60</f>
        <v>0</v>
      </c>
      <c r="BR66" s="10">
        <f>SUM(BR43:BR49)+SUM(BR51:BR55)+BR60</f>
        <v>0</v>
      </c>
      <c r="BS66" s="10">
        <f>SUM(BS43:BS49)+SUM(BS51:BS55)+BS60</f>
        <v>0</v>
      </c>
      <c r="BT66" s="10">
        <f>SUM(BT43:BT49)+SUM(BT51:BT55)+BT60</f>
        <v>0</v>
      </c>
      <c r="BU66" s="10">
        <f>SUM(BU43:BU49)+SUM(BU51:BU55)+BU60</f>
        <v>0</v>
      </c>
      <c r="BV66" s="10">
        <f>SUM(BV43:BV49)+SUM(BV51:BV55)+BV60</f>
        <v>0</v>
      </c>
      <c r="BW66" s="10">
        <f>SUM(BW43:BW49)+SUM(BW51:BW55)+BW60</f>
        <v>0</v>
      </c>
      <c r="BX66" s="10">
        <f>SUM(BX43:BX49)+SUM(BX51:BX55)+BX60</f>
        <v>0</v>
      </c>
      <c r="BY66" s="10">
        <f>SUM(BY43:BY49)+SUM(BY51:BY55)+BY60</f>
        <v>0</v>
      </c>
      <c r="BZ66" s="10">
        <f>SUM(BZ43:BZ49)+SUM(BZ51:BZ55)+BZ60</f>
        <v>0</v>
      </c>
      <c r="CA66" s="10">
        <f>SUM(CA43:CA49)+SUM(CA51:CA55)+CA60</f>
        <v>0</v>
      </c>
      <c r="CB66" s="10">
        <f>SUM(CB43:CB49)+SUM(CB51:CB55)+CB60</f>
        <v>0</v>
      </c>
      <c r="CC66" s="10">
        <f>SUM(CC43:CC49)+SUM(CC51:CC55)+CC60</f>
        <v>0</v>
      </c>
      <c r="CD66" s="10">
        <f>SUM(CD43:CD49)+SUM(CD51:CD55)+CD60</f>
        <v>0</v>
      </c>
      <c r="CE66" s="10">
        <f>SUM(CE43:CE49)+SUM(CE51:CE55)+CE60</f>
        <v>0</v>
      </c>
      <c r="CF66" s="10">
        <f>SUM(CF43:CF49)+SUM(CF51:CF55)+CF60</f>
        <v>0</v>
      </c>
      <c r="CG66" s="10">
        <f>SUM(CG43:CG49)+SUM(CG51:CG55)+CG60</f>
        <v>0</v>
      </c>
      <c r="CH66" s="10">
        <f>SUM(CH43:CH49)+SUM(CH51:CH55)+CH60</f>
        <v>0</v>
      </c>
      <c r="CI66" s="10">
        <f>SUM(CI43:CI49)+SUM(CI51:CI55)+CI60</f>
        <v>0</v>
      </c>
      <c r="CJ66" s="10">
        <f>SUM(CJ43:CJ49)+SUM(CJ51:CJ55)+CJ60</f>
        <v>0</v>
      </c>
      <c r="CK66" s="10">
        <f>SUM(CK43:CK49)+SUM(CK51:CK55)+CK60</f>
        <v>0</v>
      </c>
      <c r="CL66" s="10">
        <f>SUM(CL43:CL49)+SUM(CL51:CL55)+CL60</f>
        <v>0</v>
      </c>
      <c r="CM66" s="10">
        <f>SUM(CM43:CM49)+SUM(CM51:CM55)+CM60</f>
        <v>0</v>
      </c>
      <c r="CN66" s="10">
        <f>SUM(CN43:CN49)+SUM(CN51:CN55)+CN60</f>
        <v>0</v>
      </c>
      <c r="CO66" s="10">
        <f>SUM(CO43:CO49)+SUM(CO51:CO55)+CO60</f>
        <v>0</v>
      </c>
      <c r="CP66" s="10">
        <f>SUM(CP43:CP49)+SUM(CP51:CP55)+CP60</f>
        <v>0</v>
      </c>
      <c r="CQ66" s="10">
        <f>SUM(CQ43:CQ49)+SUM(CQ51:CQ55)+CQ60</f>
        <v>0</v>
      </c>
      <c r="CR66" s="10">
        <f>SUM(CR43:CR49)+SUM(CR51:CR55)+CR60</f>
        <v>0</v>
      </c>
      <c r="CS66" s="10">
        <f>SUM(CS43:CS49)+SUM(CS51:CS55)+CS60</f>
        <v>0</v>
      </c>
      <c r="CT66" s="10">
        <f>SUM(CT43:CT49)+SUM(CT51:CT55)+CT60</f>
        <v>0</v>
      </c>
      <c r="CU66" s="10">
        <f>SUM(CU43:CU49)+SUM(CU51:CU55)+CU60</f>
        <v>0</v>
      </c>
      <c r="CV66" s="10">
        <f>SUM(CV43:CV49)+SUM(CV51:CV55)+CV60</f>
        <v>0</v>
      </c>
      <c r="CW66" s="10">
        <f>SUM(CW43:CW49)+SUM(CW51:CW55)+CW60</f>
        <v>0</v>
      </c>
      <c r="CX66" s="10">
        <f>SUM(CX43:CX49)+SUM(CX51:CX55)+CX60</f>
        <v>0</v>
      </c>
      <c r="CY66" s="10">
        <f>SUM(CY43:CY49)+SUM(CY51:CY55)+CY60</f>
        <v>0</v>
      </c>
      <c r="CZ66" s="10">
        <f>SUM(CZ43:CZ49)+SUM(CZ51:CZ55)+CZ60</f>
        <v>0</v>
      </c>
      <c r="DA66" s="10">
        <f>SUM(DA43:DA49)+SUM(DA51:DA55)+DA60</f>
        <v>0</v>
      </c>
      <c r="DB66" s="10">
        <f>SUM(DB43:DB49)+SUM(DB51:DB55)+DB60</f>
        <v>0</v>
      </c>
      <c r="DC66" s="10">
        <f>SUM(DC43:DC49)+SUM(DC51:DC55)+DC60</f>
        <v>0</v>
      </c>
      <c r="DD66" s="10">
        <f>SUM(DD43:DD49)+SUM(DD51:DD55)+DD60</f>
        <v>0</v>
      </c>
      <c r="DE66" s="10">
        <f>SUM(DE43:DE49)+SUM(DE51:DE55)+DE60</f>
        <v>0</v>
      </c>
      <c r="DF66" s="10">
        <f>SUM(DF43:DF49)+SUM(DF51:DF55)+DF60</f>
        <v>0</v>
      </c>
      <c r="DG66" s="10">
        <f>SUM(DG43:DG49)+SUM(DG51:DG55)+DG60</f>
        <v>0</v>
      </c>
    </row>
    <row r="67"/>
    <row r="68">
      <c r="C68" s="15" t="str">
        <v>Solde de fin de mois</v>
      </c>
      <c r="D68" s="15">
        <f>D10+D39-D66</f>
        <v>0</v>
      </c>
      <c r="E68" s="15">
        <f>E10+E39-E66</f>
        <v>0</v>
      </c>
      <c r="F68" s="15">
        <f>F10+F39-F66</f>
        <v>0</v>
      </c>
      <c r="G68" s="15">
        <f>G10+G39-G66</f>
        <v>0</v>
      </c>
      <c r="H68" s="15">
        <f>H10+H39-H66</f>
        <v>0</v>
      </c>
      <c r="I68" s="15">
        <f>I10+I39-I66</f>
        <v>0</v>
      </c>
      <c r="J68" s="15">
        <f>J10+J39-J66</f>
        <v>0</v>
      </c>
      <c r="K68" s="15">
        <f>K10+K39-K66</f>
        <v>0</v>
      </c>
      <c r="L68" s="15">
        <f>L10+L39-L66</f>
        <v>0</v>
      </c>
      <c r="M68" s="15">
        <f>M10+M39-M66</f>
        <v>0</v>
      </c>
      <c r="N68" s="15">
        <f>N10+N39-N66</f>
        <v>0</v>
      </c>
      <c r="O68" s="15">
        <f>O10+O39-O66</f>
        <v>0</v>
      </c>
      <c r="P68" s="15">
        <f>P10+P39-P66</f>
        <v>0</v>
      </c>
      <c r="Q68" s="15">
        <f>Q10+Q39-Q66</f>
        <v>0</v>
      </c>
      <c r="R68" s="15">
        <f>R10+R39-R66</f>
        <v>0</v>
      </c>
      <c r="S68" s="15">
        <f>S10+S39-S66</f>
        <v>0</v>
      </c>
      <c r="T68" s="15">
        <f>T10+T39-T66</f>
        <v>0</v>
      </c>
      <c r="U68" s="15">
        <f>U10+U39-U66</f>
        <v>0</v>
      </c>
      <c r="V68" s="15">
        <f>V10+V39-V66</f>
        <v>0</v>
      </c>
      <c r="W68" s="15">
        <f>W10+W39-W66</f>
        <v>0</v>
      </c>
      <c r="X68" s="15">
        <f>X10+X39-X66</f>
        <v>0</v>
      </c>
      <c r="Y68" s="15">
        <f>Y10+Y39-Y66</f>
        <v>0</v>
      </c>
      <c r="Z68" s="15">
        <f>Z10+Z39-Z66</f>
        <v>0</v>
      </c>
      <c r="AA68" s="15">
        <f>AA10+AA39-AA66</f>
        <v>0</v>
      </c>
      <c r="AB68" s="15">
        <f>AB10+AB39-AB66</f>
        <v>0</v>
      </c>
      <c r="AC68" s="15">
        <f>AC10+AC39-AC66</f>
        <v>0</v>
      </c>
      <c r="AD68" s="15">
        <f>AD10+AD39-AD66</f>
        <v>0</v>
      </c>
      <c r="AE68" s="15">
        <f>AE10+AE39-AE66</f>
        <v>0</v>
      </c>
      <c r="AF68" s="15">
        <f>AF10+AF39-AF66</f>
        <v>0</v>
      </c>
      <c r="AG68" s="15">
        <f>AG10+AG39-AG66</f>
        <v>0</v>
      </c>
      <c r="AH68" s="15">
        <f>AH10+AH39-AH66</f>
        <v>0</v>
      </c>
      <c r="AI68" s="15">
        <f>AI10+AI39-AI66</f>
        <v>0</v>
      </c>
      <c r="AJ68" s="15">
        <f>AJ10+AJ39-AJ66</f>
        <v>0</v>
      </c>
      <c r="AK68" s="15">
        <f>AK10+AK39-AK66</f>
        <v>0</v>
      </c>
      <c r="AL68" s="15">
        <f>AL10+AL39-AL66</f>
        <v>0</v>
      </c>
      <c r="AM68" s="15">
        <f>AM10+AM39-AM66</f>
        <v>0</v>
      </c>
      <c r="AN68" s="15">
        <f>AN10+AN39-AN66</f>
        <v>0</v>
      </c>
      <c r="AO68" s="15">
        <f>AO10+AO39-AO66</f>
        <v>0</v>
      </c>
      <c r="AP68" s="15">
        <f>AP10+AP39-AP66</f>
        <v>0</v>
      </c>
      <c r="AQ68" s="15">
        <f>AQ10+AQ39-AQ66</f>
        <v>0</v>
      </c>
      <c r="AR68" s="15">
        <f>AR10+AR39-AR66</f>
        <v>0</v>
      </c>
      <c r="AS68" s="15">
        <f>AS10+AS39-AS66</f>
        <v>0</v>
      </c>
      <c r="AT68" s="15">
        <f>AT10+AT39-AT66</f>
        <v>0</v>
      </c>
      <c r="AU68" s="15">
        <f>AU10+AU39-AU66</f>
        <v>0</v>
      </c>
      <c r="AV68" s="15">
        <f>AV10+AV39-AV66</f>
        <v>0</v>
      </c>
      <c r="AW68" s="15">
        <f>AW10+AW39-AW66</f>
        <v>0</v>
      </c>
      <c r="AX68" s="15">
        <f>AX10+AX39-AX66</f>
        <v>0</v>
      </c>
      <c r="AY68" s="15">
        <f>AY10+AY39-AY66</f>
        <v>0</v>
      </c>
      <c r="AZ68" s="15">
        <f>AZ10+AZ39-AZ66</f>
        <v>0</v>
      </c>
      <c r="BA68" s="15">
        <f>BA10+BA39-BA66</f>
        <v>0</v>
      </c>
      <c r="BB68" s="15">
        <f>BB10+BB39-BB66</f>
        <v>0</v>
      </c>
      <c r="BC68" s="15">
        <f>BC10+BC39-BC66</f>
        <v>0</v>
      </c>
      <c r="BD68" s="15">
        <f>BD10+BD39-BD66</f>
        <v>0</v>
      </c>
      <c r="BE68" s="15">
        <f>BE10+BE39-BE66</f>
        <v>0</v>
      </c>
      <c r="BF68" s="15">
        <f>BF10+BF39-BF66</f>
        <v>0</v>
      </c>
      <c r="BG68" s="15">
        <f>BG10+BG39-BG66</f>
        <v>0</v>
      </c>
      <c r="BH68" s="15">
        <f>BH10+BH39-BH66</f>
        <v>0</v>
      </c>
      <c r="BI68" s="15">
        <f>BI10+BI39-BI66</f>
        <v>0</v>
      </c>
      <c r="BJ68" s="15">
        <f>BJ10+BJ39-BJ66</f>
        <v>0</v>
      </c>
      <c r="BK68" s="15">
        <f>BK10+BK39-BK66</f>
        <v>0</v>
      </c>
      <c r="BL68" s="15">
        <f>BL10+BL39-BL66</f>
        <v>0</v>
      </c>
      <c r="BM68" s="15">
        <f>BM10+BM39-BM66</f>
        <v>0</v>
      </c>
      <c r="BN68" s="15">
        <f>BN10+BN39-BN66</f>
        <v>0</v>
      </c>
      <c r="BO68" s="15">
        <f>BO10+BO39-BO66</f>
        <v>0</v>
      </c>
      <c r="BP68" s="15">
        <f>BP10+BP39-BP66</f>
        <v>0</v>
      </c>
      <c r="BQ68" s="15">
        <f>BQ10+BQ39-BQ66</f>
        <v>0</v>
      </c>
      <c r="BR68" s="15">
        <f>BR10+BR39-BR66</f>
        <v>0</v>
      </c>
      <c r="BS68" s="15">
        <f>BS10+BS39-BS66</f>
        <v>0</v>
      </c>
      <c r="BT68" s="15">
        <f>BT10+BT39-BT66</f>
        <v>0</v>
      </c>
      <c r="BU68" s="15">
        <f>BU10+BU39-BU66</f>
        <v>0</v>
      </c>
      <c r="BV68" s="15">
        <f>BV10+BV39-BV66</f>
        <v>0</v>
      </c>
      <c r="BW68" s="15">
        <f>BW10+BW39-BW66</f>
        <v>0</v>
      </c>
      <c r="BX68" s="15">
        <f>BX10+BX39-BX66</f>
        <v>0</v>
      </c>
      <c r="BY68" s="15">
        <f>BY10+BY39-BY66</f>
        <v>0</v>
      </c>
      <c r="BZ68" s="15">
        <f>BZ10+BZ39-BZ66</f>
        <v>0</v>
      </c>
      <c r="CA68" s="15">
        <f>CA10+CA39-CA66</f>
        <v>0</v>
      </c>
      <c r="CB68" s="15">
        <f>CB10+CB39-CB66</f>
        <v>0</v>
      </c>
      <c r="CC68" s="15">
        <f>CC10+CC39-CC66</f>
        <v>0</v>
      </c>
      <c r="CD68" s="15">
        <f>CD10+CD39-CD66</f>
        <v>0</v>
      </c>
      <c r="CE68" s="15">
        <f>CE10+CE39-CE66</f>
        <v>0</v>
      </c>
      <c r="CF68" s="15">
        <f>CF10+CF39-CF66</f>
        <v>0</v>
      </c>
      <c r="CG68" s="15">
        <f>CG10+CG39-CG66</f>
        <v>0</v>
      </c>
      <c r="CH68" s="15">
        <f>CH10+CH39-CH66</f>
        <v>0</v>
      </c>
      <c r="CI68" s="15">
        <f>CI10+CI39-CI66</f>
        <v>0</v>
      </c>
      <c r="CJ68" s="15">
        <f>CJ10+CJ39-CJ66</f>
        <v>0</v>
      </c>
      <c r="CK68" s="15">
        <f>CK10+CK39-CK66</f>
        <v>0</v>
      </c>
      <c r="CL68" s="15">
        <f>CL10+CL39-CL66</f>
        <v>0</v>
      </c>
      <c r="CM68" s="15">
        <f>CM10+CM39-CM66</f>
        <v>0</v>
      </c>
      <c r="CN68" s="15">
        <f>CN10+CN39-CN66</f>
        <v>0</v>
      </c>
      <c r="CO68" s="15">
        <f>CO10+CO39-CO66</f>
        <v>0</v>
      </c>
      <c r="CP68" s="15">
        <f>CP10+CP39-CP66</f>
        <v>0</v>
      </c>
      <c r="CQ68" s="15">
        <f>CQ10+CQ39-CQ66</f>
        <v>0</v>
      </c>
      <c r="CR68" s="15">
        <f>CR10+CR39-CR66</f>
        <v>0</v>
      </c>
      <c r="CS68" s="15">
        <f>CS10+CS39-CS66</f>
        <v>0</v>
      </c>
      <c r="CT68" s="15">
        <f>CT10+CT39-CT66</f>
        <v>0</v>
      </c>
      <c r="CU68" s="15">
        <f>CU10+CU39-CU66</f>
        <v>0</v>
      </c>
      <c r="CV68" s="15">
        <f>CV10+CV39-CV66</f>
        <v>0</v>
      </c>
      <c r="CW68" s="15">
        <f>CW10+CW39-CW66</f>
        <v>0</v>
      </c>
      <c r="CX68" s="15">
        <f>CX10+CX39-CX66</f>
        <v>0</v>
      </c>
      <c r="CY68" s="15">
        <f>CY10+CY39-CY66</f>
        <v>0</v>
      </c>
      <c r="CZ68" s="15">
        <f>CZ10+CZ39-CZ66</f>
        <v>0</v>
      </c>
      <c r="DA68" s="15">
        <f>DA10+DA39-DA66</f>
        <v>0</v>
      </c>
      <c r="DB68" s="15">
        <f>DB10+DB39-DB66</f>
        <v>0</v>
      </c>
      <c r="DC68" s="15">
        <f>DC10+DC39-DC66</f>
        <v>0</v>
      </c>
      <c r="DD68" s="15">
        <f>DD10+DD39-DD66</f>
        <v>0</v>
      </c>
      <c r="DE68" s="15">
        <f>DE10+DE39-DE66</f>
        <v>0</v>
      </c>
      <c r="DF68" s="15">
        <f>DF10+DF39-DF66</f>
        <v>0</v>
      </c>
      <c r="DG68" s="15">
        <f>DG10+DG39-DG66</f>
        <v>0</v>
      </c>
    </row>
    <row r="69" ht="15" customHeight="1"/>
    <row r="70"/>
    <row r="71"/>
    <row r="72"/>
  </sheetData>
  <mergeCells count="10">
    <mergeCell ref="D7:O7"/>
    <mergeCell ref="P7:AA7"/>
    <mergeCell ref="C41:DG41"/>
    <mergeCell ref="AB7:AM7"/>
    <mergeCell ref="AN7:AY7"/>
    <mergeCell ref="CV7:DG7"/>
    <mergeCell ref="CJ7:CU7"/>
    <mergeCell ref="BX7:CI7"/>
    <mergeCell ref="BL7:BW7"/>
    <mergeCell ref="AZ7:BK7"/>
  </mergeCells>
  <pageMargins left="0.7086614173228347" right="0.7086614173228347" top="0.7480314960629921" bottom="0.7480314960629921" header="0.31496062992125984" footer="0.31496062992125984"/>
  <ignoredErrors>
    <ignoredError numberStoredAsText="1" sqref="B1:DH72"/>
  </ignoredErrors>
</worksheet>
</file>

<file path=xl/worksheets/sheet11.xml><?xml version="1.0" encoding="utf-8"?>
<worksheet xmlns="http://schemas.openxmlformats.org/spreadsheetml/2006/main" xmlns:r="http://schemas.openxmlformats.org/officeDocument/2006/relationships">
  <dimension ref="B1:BL41"/>
  <sheetViews>
    <sheetView workbookViewId="0" rightToLeft="0"/>
  </sheetViews>
  <cols>
    <col min="1" max="1" customWidth="1" width="3.109375"/>
    <col min="2" max="2" customWidth="1" width="3.6640625"/>
    <col min="3" max="3" customWidth="1" width="35.6640625"/>
    <col min="4" max="4" customWidth="1" width="10.6640625"/>
    <col min="5" max="5" customWidth="1" width="10"/>
    <col min="6" max="6" customWidth="1" width="10"/>
    <col min="7" max="7" customWidth="1" width="10"/>
    <col min="8" max="8" customWidth="1" width="10"/>
    <col min="9" max="9" customWidth="1" width="10.6640625"/>
    <col min="10" max="10" customWidth="1" width="10"/>
    <col min="11" max="11" customWidth="1" width="10"/>
    <col min="12" max="12" customWidth="1" width="10"/>
    <col min="13" max="13" customWidth="1" width="10"/>
    <col min="14" max="14" customWidth="1" width="10"/>
    <col min="15" max="15" customWidth="1" width="10"/>
    <col min="16" max="16" customWidth="1" width="10.6640625"/>
    <col min="17" max="17" customWidth="1" width="10"/>
    <col min="18" max="18" customWidth="1" width="10"/>
    <col min="19" max="19" customWidth="1" width="10"/>
    <col min="20" max="20" customWidth="1" width="10"/>
    <col min="21" max="21" customWidth="1" width="10"/>
    <col min="22" max="22" customWidth="1" width="10"/>
    <col min="23" max="23" customWidth="1" width="10"/>
    <col min="24" max="24" customWidth="1" width="10"/>
    <col min="25" max="25" customWidth="1" width="10"/>
    <col min="26" max="26" customWidth="1" width="10"/>
    <col min="27" max="27" customWidth="1" width="10"/>
    <col min="28" max="28" customWidth="1" width="10"/>
    <col min="29" max="29" customWidth="1" width="10"/>
    <col min="30" max="30" customWidth="1" width="10"/>
    <col min="31" max="31" customWidth="1" width="10"/>
    <col min="32" max="32" customWidth="1" width="10"/>
    <col min="33" max="33" customWidth="1" width="12.109375"/>
    <col min="34" max="34" customWidth="1" width="10.6640625"/>
    <col min="35" max="35" customWidth="1" width="10.6640625"/>
    <col min="36" max="36" customWidth="1" width="10"/>
    <col min="37" max="37" customWidth="1" width="10"/>
    <col min="38" max="38" customWidth="1" width="10"/>
    <col min="39" max="39" customWidth="1" width="10"/>
    <col min="40" max="40" customWidth="1" width="10"/>
    <col min="41" max="41" customWidth="1" width="10"/>
    <col min="42" max="42" customWidth="1" width="10"/>
    <col min="43" max="43" customWidth="1" width="10"/>
    <col min="44" max="44" customWidth="1" width="10"/>
    <col min="45" max="45" customWidth="1" width="10"/>
    <col min="46" max="46" customWidth="1" width="10"/>
    <col min="47" max="47" customWidth="1" width="10"/>
    <col min="48" max="48" customWidth="1" width="10"/>
    <col min="49" max="49" customWidth="1" width="10"/>
    <col min="50" max="50" customWidth="1" width="10"/>
    <col min="51" max="51" customWidth="1" width="3.6640625"/>
    <col min="52" max="52" customWidth="1" width="25.44140625"/>
    <col min="53" max="53" customWidth="1" width="19.33203125"/>
    <col min="54" max="54" customWidth="1" width="19.33203125"/>
    <col min="55" max="55" customWidth="1" width="19.33203125"/>
    <col min="56" max="56" customWidth="1" width="19.33203125"/>
    <col min="57" max="57" customWidth="1" width="19.33203125"/>
    <col min="58" max="58" customWidth="1" width="19.33203125"/>
    <col min="59" max="59" customWidth="1" width="19.33203125"/>
    <col min="60" max="60" customWidth="1" width="19.33203125"/>
    <col min="61" max="61" customWidth="1" width="19.33203125"/>
    <col min="62" max="62" customWidth="1" width="3.6640625"/>
    <col min="63" max="63" customWidth="1" width="25.44140625"/>
    <col min="64" max="64" customWidth="1" width="4"/>
  </cols>
  <sheetData>
    <row r="1" ht="15" customHeight="1"/>
    <row r="2"/>
    <row r="3">
      <c r="C3" s="6" t="str">
        <v>INVESTISSEMENTS (en € HT)</v>
      </c>
    </row>
    <row r="4"/>
    <row r="5" ht="12.6" customHeight="1" xml:space="preserve">
      <c r="C5" t="str" xml:space="preserve">
        <v xml:space="preserve">Note : Définissez vos investissements et apports en nature en précisant les intitulés et sommes des investissements, ainsi que les durées d'amortissement (à droite du tableau). En gris les investissements sans TVA._x000d_
Pour un investissement en crédit-bail, spécifiez les loyers mensuels à payer et renseignez la mention "VRAI" dans la colonne "Financements en crédit-bail". Dans le cas d'un financement par crédit-bail, la durée d'amortissement n'a pas d'effet.</v>
      </c>
    </row>
    <row r="6"/>
    <row r="7" ht="15" customHeight="1" xml:space="preserve">
      <c r="D7">
        <f>YEAR(CONFIG!D7)</f>
        <v>2021</v>
      </c>
      <c r="Q7">
        <f>+D7+1</f>
        <v>2022</v>
      </c>
      <c r="AD7">
        <f>+Q7+1</f>
        <v>2023</v>
      </c>
      <c r="AG7">
        <f>+AD7+1</f>
        <v>2024</v>
      </c>
      <c r="AJ7">
        <f>+AG7+1</f>
        <v>2025</v>
      </c>
      <c r="AM7">
        <f>+AJ7+1</f>
        <v>2026</v>
      </c>
      <c r="AP7">
        <f>+AM7+1</f>
        <v>2027</v>
      </c>
      <c r="AS7">
        <f>+AP7+1</f>
        <v>2028</v>
      </c>
      <c r="AV7">
        <f>+AS7+1</f>
        <v>2029</v>
      </c>
      <c r="AZ7" t="str" xml:space="preserve">
        <v xml:space="preserve">Amortissement (en années) _x000d_
0 si non amortissable</v>
      </c>
      <c r="BA7">
        <f>+D7</f>
        <v>2021</v>
      </c>
      <c r="BB7">
        <f>+BA7+1</f>
        <v>2022</v>
      </c>
      <c r="BC7">
        <f>+BB7+1</f>
        <v>2023</v>
      </c>
      <c r="BD7">
        <f>+BC7+1</f>
        <v>2024</v>
      </c>
      <c r="BE7">
        <f>+BD7+1</f>
        <v>2025</v>
      </c>
      <c r="BF7">
        <f>+BE7+1</f>
        <v>2026</v>
      </c>
      <c r="BG7">
        <f>+BF7+1</f>
        <v>2027</v>
      </c>
      <c r="BH7">
        <f>+BG7+1</f>
        <v>2028</v>
      </c>
      <c r="BI7">
        <f>+BH7+1</f>
        <v>2029</v>
      </c>
      <c r="BK7" t="str">
        <v>Financement en crédit-bail (VRAI/FAUX)</v>
      </c>
    </row>
    <row r="8" ht="15" customHeight="1">
      <c r="C8" s="6" t="str">
        <v>Intitulés</v>
      </c>
      <c r="D8" s="9">
        <f>CONFIG!$D$7</f>
        <v>44197</v>
      </c>
      <c r="E8" s="9">
        <f>DATE(YEAR(D8),MONTH(D8)+1,DAY(D8))</f>
        <v>44228</v>
      </c>
      <c r="F8" s="9">
        <f>DATE(YEAR(E8),MONTH(E8)+1,DAY(E8))</f>
        <v>44256</v>
      </c>
      <c r="G8" s="9">
        <f>DATE(YEAR(F8),MONTH(F8)+1,DAY(F8))</f>
        <v>44287</v>
      </c>
      <c r="H8" s="9">
        <f>DATE(YEAR(G8),MONTH(G8)+1,DAY(G8))</f>
        <v>44317</v>
      </c>
      <c r="I8" s="9">
        <f>DATE(YEAR(H8),MONTH(H8)+1,DAY(H8))</f>
        <v>44348</v>
      </c>
      <c r="J8" s="9">
        <f>DATE(YEAR(I8),MONTH(I8)+1,DAY(I8))</f>
        <v>44378</v>
      </c>
      <c r="K8" s="9">
        <f>DATE(YEAR(J8),MONTH(J8)+1,DAY(J8))</f>
        <v>44409</v>
      </c>
      <c r="L8" s="9">
        <f>DATE(YEAR(K8),MONTH(K8)+1,DAY(K8))</f>
        <v>44440</v>
      </c>
      <c r="M8" s="9">
        <f>DATE(YEAR(L8),MONTH(L8)+1,DAY(L8))</f>
        <v>44470</v>
      </c>
      <c r="N8" s="9">
        <f>DATE(YEAR(M8),MONTH(M8)+1,DAY(M8))</f>
        <v>44501</v>
      </c>
      <c r="O8" s="9">
        <f>DATE(YEAR(N8),MONTH(N8)+1,DAY(N8))</f>
        <v>44531</v>
      </c>
      <c r="P8" s="9" t="str">
        <v>TOTAL</v>
      </c>
      <c r="Q8" s="9">
        <f>DATE(YEAR(O8),MONTH(O8)+1,DAY(O8))</f>
        <v>44562</v>
      </c>
      <c r="R8" s="9">
        <f>DATE(YEAR(Q8),MONTH(Q8)+1,DAY(Q8))</f>
        <v>44593</v>
      </c>
      <c r="S8" s="9">
        <f>DATE(YEAR(R8),MONTH(R8)+1,DAY(R8))</f>
        <v>44621</v>
      </c>
      <c r="T8" s="9">
        <f>DATE(YEAR(S8),MONTH(S8)+1,DAY(S8))</f>
        <v>44652</v>
      </c>
      <c r="U8" s="9">
        <f>DATE(YEAR(T8),MONTH(T8)+1,DAY(T8))</f>
        <v>44682</v>
      </c>
      <c r="V8" s="9">
        <f>DATE(YEAR(U8),MONTH(U8)+1,DAY(U8))</f>
        <v>44713</v>
      </c>
      <c r="W8" s="9">
        <f>DATE(YEAR(V8),MONTH(V8)+1,DAY(V8))</f>
        <v>44743</v>
      </c>
      <c r="X8" s="9">
        <f>DATE(YEAR(W8),MONTH(W8)+1,DAY(W8))</f>
        <v>44774</v>
      </c>
      <c r="Y8" s="9">
        <f>DATE(YEAR(X8),MONTH(X8)+1,DAY(X8))</f>
        <v>44805</v>
      </c>
      <c r="Z8" s="9">
        <f>DATE(YEAR(Y8),MONTH(Y8)+1,DAY(Y8))</f>
        <v>44835</v>
      </c>
      <c r="AA8" s="9">
        <f>DATE(YEAR(Z8),MONTH(Z8)+1,DAY(Z8))</f>
        <v>44866</v>
      </c>
      <c r="AB8" s="9">
        <f>DATE(YEAR(AA8),MONTH(AA8)+1,DAY(AA8))</f>
        <v>44896</v>
      </c>
      <c r="AC8" s="9" t="str">
        <v>TOTAL</v>
      </c>
      <c r="AD8" s="9" t="str">
        <v>S1</v>
      </c>
      <c r="AE8" s="9" t="str">
        <v>S2</v>
      </c>
      <c r="AF8" s="9" t="str">
        <v>TOTAL</v>
      </c>
      <c r="AG8" s="9" t="str">
        <v>S1</v>
      </c>
      <c r="AH8" s="9" t="str">
        <v>S2</v>
      </c>
      <c r="AI8" s="9" t="str">
        <v>TOTAL</v>
      </c>
      <c r="AJ8" s="9" t="str">
        <v>S1</v>
      </c>
      <c r="AK8" s="9" t="str">
        <v>S2</v>
      </c>
      <c r="AL8" s="9" t="str">
        <v>TOTAL</v>
      </c>
      <c r="AM8" s="9" t="str">
        <v>S1</v>
      </c>
      <c r="AN8" s="9" t="str">
        <v>S2</v>
      </c>
      <c r="AO8" s="9" t="str">
        <v>TOTAL</v>
      </c>
      <c r="AP8" s="9" t="str">
        <v>S1</v>
      </c>
      <c r="AQ8" s="9" t="str">
        <v>S2</v>
      </c>
      <c r="AR8" s="9" t="str">
        <v>TOTAL</v>
      </c>
      <c r="AS8" s="9" t="str">
        <v>S1</v>
      </c>
      <c r="AT8" s="9" t="str">
        <v>S2</v>
      </c>
      <c r="AU8" s="9" t="str">
        <v>TOTAL</v>
      </c>
      <c r="AV8" s="9" t="str">
        <v>S1</v>
      </c>
      <c r="AW8" s="9" t="str">
        <v>S2</v>
      </c>
      <c r="AX8" s="9" t="str">
        <v>TOTAL</v>
      </c>
    </row>
    <row r="9" ht="15" customHeight="1">
      <c r="C9" t="str">
        <v>Apports en nature</v>
      </c>
      <c r="P9" s="10">
        <f>SUM(D9:O9)</f>
        <v>0</v>
      </c>
      <c r="AC9" s="10">
        <f>SUM(Q9:AB9)</f>
        <v>0</v>
      </c>
      <c r="AF9" s="10">
        <f>SUM(AD9:AE9)</f>
        <v>0</v>
      </c>
      <c r="AI9" s="10">
        <f>SUM(AG9:AH9)</f>
        <v>0</v>
      </c>
      <c r="AL9" s="10">
        <f>SUM(AJ9:AK9)</f>
        <v>0</v>
      </c>
      <c r="AO9" s="10">
        <f>SUM(AM9:AN9)</f>
        <v>0</v>
      </c>
      <c r="AR9" s="10">
        <f>SUM(AP9:AQ9)</f>
        <v>0</v>
      </c>
      <c r="AU9" s="10">
        <f>SUM(AS9:AT9)</f>
        <v>0</v>
      </c>
      <c r="AX9" s="10">
        <f>SUM(AV9:AW9)</f>
        <v>0</v>
      </c>
      <c r="AZ9">
        <v>3</v>
      </c>
      <c r="BA9" s="10">
        <f>IF(OR($AZ9=0,$BK9),0,$P9/$AZ9)</f>
        <v>0</v>
      </c>
      <c r="BB9" s="10">
        <f>IF(OR($AZ9=0,$BK9),0,AC9/$AZ9+IF($AZ9&gt;=2,$P9/$AZ9,0))</f>
        <v>0</v>
      </c>
      <c r="BC9" s="10">
        <f>IF(OR($AZ9=0,$BK9),0,AF9/$AZ9+IF($AZ9&gt;=2,AC9/$AZ9,0)+IF($AZ9&gt;=3,$P9/$AZ9,0))</f>
        <v>0</v>
      </c>
      <c r="BD9" s="10">
        <f>IF(OR($AZ9=0,$BK9),0,AI9/$AZ9+IF($AZ9&gt;=2,AF9/$AZ9,0)+IF($AZ9&gt;=3,AC9/$AZ9,0)+IF($AZ9&gt;=4,$P9/$AZ9,0))</f>
        <v>0</v>
      </c>
      <c r="BE9" s="10">
        <f>IF(OR($AZ9=0,$BK9),0,AL9/$AZ9+IF($AZ9&gt;=2,AI9/$AZ9,0)+IF($AZ9&gt;=3,AF9/$AZ9,0)+IF($AZ9&gt;=4,AC9/$AZ9,0)+IF($AZ9&gt;=5,$P9/$AZ9,0))</f>
        <v>0</v>
      </c>
      <c r="BF9" s="10">
        <f>IF(OR($AZ9=0,$BK9),0,AO9/$AZ9+IF($AZ9&gt;=2,AL9/$AZ9,0)+IF($AZ9&gt;=3,AI9/$AZ9,0)+IF($AZ9&gt;=4,AF9/$AZ9,0)+IF($AZ9&gt;=5,AC9/$AZ9,0)+IF($AZ9&gt;=6,$P9/$AZ9,0))</f>
        <v>0</v>
      </c>
      <c r="BG9" s="10">
        <f>IF(OR($AZ9=0,$BK9),0,AR9/$AZ9+IF($AZ9&gt;=2,AO9/$AZ9,0)+IF($AZ9&gt;=3,AL9/$AZ9,0)+IF($AZ9&gt;=4,AI9/$AZ9,0)+IF($AZ9&gt;=5,AF9/$AZ9,0)+IF($AZ9&gt;=6,AC9/$AZ9,0)+IF($AZ9&gt;=7,$P9/$AZ9,0))</f>
        <v>0</v>
      </c>
      <c r="BH9" s="10">
        <f>IF(OR($AZ9=0,$BK9),0,AU9/$AZ9+IF($AZ9&gt;=2,AR9/$AZ9,0)+IF($AZ9&gt;=3,AO9/$AZ9,0)+IF($AZ9&gt;=4,AL9/$AZ9,0)+IF($AZ9&gt;=5,AI9/$AZ9,0)+IF($AZ9&gt;=6,AF9/$AZ9,0)+IF($AZ9&gt;=7,AC9/$AZ9,0)+IF($AZ9&gt;=8,$P9/$AZ9,0))</f>
        <v>0</v>
      </c>
      <c r="BI9" s="10">
        <f>IF(OR($AZ9=0,$BK9),0,AX9/$AZ9+IF($AZ9&gt;=2,AU9/$AZ9,0)+IF($AZ9&gt;=3,AR9/$AZ9,0)+IF($AZ9&gt;=4,AO9/$AZ9,0)+IF($AZ9&gt;=5,AL9/$AZ9,0)+IF($AZ9&gt;=6,AI9/$AZ9,0)+IF($AZ9&gt;=7,AF9/$AZ9,0)+IF($AZ9&gt;=8,AC9/$AZ9,0)+IF($AZ9&gt;=9,$P9/$AZ9,0))</f>
        <v>0</v>
      </c>
      <c r="BK9" s="10" t="b">
        <v>0</v>
      </c>
    </row>
    <row r="10" ht="15" customHeight="1">
      <c r="C10" t="str">
        <v>Investissements financiers</v>
      </c>
      <c r="P10" s="10">
        <f>SUM(D10:O10)</f>
        <v>0</v>
      </c>
      <c r="AC10" s="10">
        <f>SUM(Q10:AB10)</f>
        <v>0</v>
      </c>
      <c r="AF10" s="10">
        <f>SUM(AD10:AE10)</f>
        <v>0</v>
      </c>
      <c r="AI10" s="10">
        <f>SUM(AG10:AH10)</f>
        <v>0</v>
      </c>
      <c r="AL10" s="10">
        <f>SUM(AJ10:AK10)</f>
        <v>0</v>
      </c>
      <c r="AO10" s="10">
        <f>SUM(AM10:AN10)</f>
        <v>0</v>
      </c>
      <c r="AR10" s="10">
        <f>SUM(AP10:AQ10)</f>
        <v>0</v>
      </c>
      <c r="AU10" s="10">
        <f>SUM(AS10:AT10)</f>
        <v>0</v>
      </c>
      <c r="AX10" s="10">
        <f>SUM(AV10:AW10)</f>
        <v>0</v>
      </c>
      <c r="AZ10">
        <v>0</v>
      </c>
      <c r="BA10" s="10">
        <f>IF(OR($AZ10=0,$BK10),0,$P10/$AZ10)</f>
        <v>0</v>
      </c>
      <c r="BB10" s="10">
        <f>IF(OR($AZ10=0,$BK10),0,AC10/$AZ10+IF($AZ10&gt;=2,$P10/$AZ10,0))</f>
        <v>0</v>
      </c>
      <c r="BC10" s="10">
        <f>IF(OR($AZ10=0,$BK10),0,AF10/$AZ10+IF($AZ10&gt;=2,AC10/$AZ10,0)+IF($AZ10&gt;=3,$P10/$AZ10,0))</f>
        <v>0</v>
      </c>
      <c r="BD10" s="10">
        <f>IF(OR($AZ10=0,$BK10),0,AI10/$AZ10+IF($AZ10&gt;=2,AF10/$AZ10,0)+IF($AZ10&gt;=3,AC10/$AZ10,0)+IF($AZ10&gt;=4,$P10/$AZ10,0))</f>
        <v>0</v>
      </c>
      <c r="BE10" s="10">
        <f>IF(OR($AZ10=0,$BK10),0,AL10/$AZ10+IF($AZ10&gt;=2,AI10/$AZ10,0)+IF($AZ10&gt;=3,AF10/$AZ10,0)+IF($AZ10&gt;=4,AC10/$AZ10,0)+IF($AZ10&gt;=5,$P10/$AZ10,0))</f>
        <v>0</v>
      </c>
      <c r="BF10" s="10">
        <f>IF(OR($AZ10=0,$BK10),0,AO10/$AZ10+IF($AZ10&gt;=2,AL10/$AZ10,0)+IF($AZ10&gt;=3,AI10/$AZ10,0)+IF($AZ10&gt;=4,AF10/$AZ10,0)+IF($AZ10&gt;=5,AC10/$AZ10,0)+IF($AZ10&gt;=6,$P10/$AZ10,0))</f>
        <v>0</v>
      </c>
      <c r="BG10" s="10">
        <f>IF(OR($AZ10=0,$BK10),0,AR10/$AZ10+IF($AZ10&gt;=2,AO10/$AZ10,0)+IF($AZ10&gt;=3,AL10/$AZ10,0)+IF($AZ10&gt;=4,AI10/$AZ10,0)+IF($AZ10&gt;=5,AF10/$AZ10,0)+IF($AZ10&gt;=6,AC10/$AZ10,0)+IF($AZ10&gt;=7,$P10/$AZ10,0))</f>
        <v>0</v>
      </c>
      <c r="BH10" s="10">
        <f>IF(OR($AZ10=0,$BK10),0,AU10/$AZ10+IF($AZ10&gt;=2,AR10/$AZ10,0)+IF($AZ10&gt;=3,AO10/$AZ10,0)+IF($AZ10&gt;=4,AL10/$AZ10,0)+IF($AZ10&gt;=5,AI10/$AZ10,0)+IF($AZ10&gt;=6,AF10/$AZ10,0)+IF($AZ10&gt;=7,AC10/$AZ10,0)+IF($AZ10&gt;=8,$P10/$AZ10,0))</f>
        <v>0</v>
      </c>
      <c r="BI10" s="10">
        <f>IF(OR($AZ10=0,$BK10),0,AX10/$AZ10+IF($AZ10&gt;=2,AU10/$AZ10,0)+IF($AZ10&gt;=3,AR10/$AZ10,0)+IF($AZ10&gt;=4,AO10/$AZ10,0)+IF($AZ10&gt;=5,AL10/$AZ10,0)+IF($AZ10&gt;=6,AI10/$AZ10,0)+IF($AZ10&gt;=7,AF10/$AZ10,0)+IF($AZ10&gt;=8,AC10/$AZ10,0)+IF($AZ10&gt;=9,$P10/$AZ10,0))</f>
        <v>0</v>
      </c>
    </row>
    <row r="11" ht="15" customHeight="1">
      <c r="C11" t="str">
        <v>Investissement hors TVA</v>
      </c>
      <c r="P11" s="10">
        <f>SUM(D11:O11)</f>
        <v>0</v>
      </c>
      <c r="AC11" s="10">
        <f>SUM(Q11:AB11)</f>
        <v>0</v>
      </c>
      <c r="AF11" s="10">
        <f>SUM(AD11:AE11)</f>
        <v>0</v>
      </c>
      <c r="AI11" s="10">
        <f>SUM(AG11:AH11)</f>
        <v>0</v>
      </c>
      <c r="AL11" s="10">
        <f>SUM(AJ11:AK11)</f>
        <v>0</v>
      </c>
      <c r="AO11" s="10">
        <f>SUM(AM11:AN11)</f>
        <v>0</v>
      </c>
      <c r="AR11" s="10">
        <f>SUM(AP11:AQ11)</f>
        <v>0</v>
      </c>
      <c r="AU11" s="10">
        <f>SUM(AS11:AT11)</f>
        <v>0</v>
      </c>
      <c r="AX11" s="10">
        <f>SUM(AV11:AW11)</f>
        <v>0</v>
      </c>
      <c r="AZ11">
        <v>0</v>
      </c>
      <c r="BA11" s="10">
        <f>IF(OR($AZ11=0,$BK11),0,$P11/$AZ11)</f>
        <v>0</v>
      </c>
      <c r="BB11" s="10">
        <f>IF(OR($AZ11=0,$BK11),0,AC11/$AZ11+IF($AZ11&gt;=2,$P11/$AZ11,0))</f>
        <v>0</v>
      </c>
      <c r="BC11" s="10">
        <f>IF(OR($AZ11=0,$BK11),0,AF11/$AZ11+IF($AZ11&gt;=2,AC11/$AZ11,0)+IF($AZ11&gt;=3,$P11/$AZ11,0))</f>
        <v>0</v>
      </c>
      <c r="BD11" s="10">
        <f>IF(OR($AZ11=0,$BK11),0,AI11/$AZ11+IF($AZ11&gt;=2,AF11/$AZ11,0)+IF($AZ11&gt;=3,AC11/$AZ11,0)+IF($AZ11&gt;=4,$P11/$AZ11,0))</f>
        <v>0</v>
      </c>
      <c r="BE11" s="10">
        <f>IF(OR($AZ11=0,$BK11),0,AL11/$AZ11+IF($AZ11&gt;=2,AI11/$AZ11,0)+IF($AZ11&gt;=3,AF11/$AZ11,0)+IF($AZ11&gt;=4,AC11/$AZ11,0)+IF($AZ11&gt;=5,$P11/$AZ11,0))</f>
        <v>0</v>
      </c>
      <c r="BF11" s="10">
        <f>IF(OR($AZ11=0,$BK11),0,AO11/$AZ11+IF($AZ11&gt;=2,AL11/$AZ11,0)+IF($AZ11&gt;=3,AI11/$AZ11,0)+IF($AZ11&gt;=4,AF11/$AZ11,0)+IF($AZ11&gt;=5,AC11/$AZ11,0)+IF($AZ11&gt;=6,$P11/$AZ11,0))</f>
        <v>0</v>
      </c>
      <c r="BG11" s="10">
        <f>IF(OR($AZ11=0,$BK11),0,AR11/$AZ11+IF($AZ11&gt;=2,AO11/$AZ11,0)+IF($AZ11&gt;=3,AL11/$AZ11,0)+IF($AZ11&gt;=4,AI11/$AZ11,0)+IF($AZ11&gt;=5,AF11/$AZ11,0)+IF($AZ11&gt;=6,AC11/$AZ11,0)+IF($AZ11&gt;=7,$P11/$AZ11,0))</f>
        <v>0</v>
      </c>
      <c r="BH11" s="10">
        <f>IF(OR($AZ11=0,$BK11),0,AU11/$AZ11+IF($AZ11&gt;=2,AR11/$AZ11,0)+IF($AZ11&gt;=3,AO11/$AZ11,0)+IF($AZ11&gt;=4,AL11/$AZ11,0)+IF($AZ11&gt;=5,AI11/$AZ11,0)+IF($AZ11&gt;=6,AF11/$AZ11,0)+IF($AZ11&gt;=7,AC11/$AZ11,0)+IF($AZ11&gt;=8,$P11/$AZ11,0))</f>
        <v>0</v>
      </c>
      <c r="BI11" s="10">
        <f>IF(OR($AZ11=0,$BK11),0,AX11/$AZ11+IF($AZ11&gt;=2,AU11/$AZ11,0)+IF($AZ11&gt;=3,AR11/$AZ11,0)+IF($AZ11&gt;=4,AO11/$AZ11,0)+IF($AZ11&gt;=5,AL11/$AZ11,0)+IF($AZ11&gt;=6,AI11/$AZ11,0)+IF($AZ11&gt;=7,AF11/$AZ11,0)+IF($AZ11&gt;=8,AC11/$AZ11,0)+IF($AZ11&gt;=9,$P11/$AZ11,0))</f>
        <v>0</v>
      </c>
    </row>
    <row r="12" ht="15" customHeight="1">
      <c r="P12" s="10">
        <f>SUM(D12:O12)</f>
        <v>0</v>
      </c>
      <c r="AC12" s="10">
        <f>SUM(Q12:AB12)</f>
        <v>0</v>
      </c>
      <c r="AF12" s="10">
        <f>SUM(AD12:AE12)</f>
        <v>0</v>
      </c>
      <c r="AI12" s="10">
        <f>SUM(AG12:AH12)</f>
        <v>0</v>
      </c>
      <c r="AL12" s="10">
        <f>SUM(AJ12:AK12)</f>
        <v>0</v>
      </c>
      <c r="AO12" s="10">
        <f>SUM(AM12:AN12)</f>
        <v>0</v>
      </c>
      <c r="AR12" s="10">
        <f>SUM(AP12:AQ12)</f>
        <v>0</v>
      </c>
      <c r="AU12" s="10">
        <f>SUM(AS12:AT12)</f>
        <v>0</v>
      </c>
      <c r="AX12" s="10">
        <f>SUM(AV12:AW12)</f>
        <v>0</v>
      </c>
      <c r="AZ12">
        <v>5</v>
      </c>
      <c r="BA12" s="10">
        <f>IF(OR($AZ12=0,$BK12),0,$P12/$AZ12)</f>
        <v>0</v>
      </c>
      <c r="BB12" s="10">
        <f>IF(OR($AZ12=0,$BK12),0,AC12/$AZ12+IF($AZ12&gt;=2,$P12/$AZ12,0))</f>
        <v>0</v>
      </c>
      <c r="BC12" s="10">
        <f>IF(OR($AZ12=0,$BK12),0,AF12/$AZ12+IF($AZ12&gt;=2,AC12/$AZ12,0)+IF($AZ12&gt;=3,$P12/$AZ12,0))</f>
        <v>0</v>
      </c>
      <c r="BD12" s="10">
        <f>IF(OR($AZ12=0,$BK12),0,AI12/$AZ12+IF($AZ12&gt;=2,AF12/$AZ12,0)+IF($AZ12&gt;=3,AC12/$AZ12,0)+IF($AZ12&gt;=4,$P12/$AZ12,0))</f>
        <v>0</v>
      </c>
      <c r="BE12" s="10">
        <f>IF(OR($AZ12=0,$BK12),0,AL12/$AZ12+IF($AZ12&gt;=2,AI12/$AZ12,0)+IF($AZ12&gt;=3,AF12/$AZ12,0)+IF($AZ12&gt;=4,AC12/$AZ12,0)+IF($AZ12&gt;=5,$P12/$AZ12,0))</f>
        <v>0</v>
      </c>
      <c r="BF12" s="10">
        <f>IF(OR($AZ12=0,$BK12),0,AO12/$AZ12+IF($AZ12&gt;=2,AL12/$AZ12,0)+IF($AZ12&gt;=3,AI12/$AZ12,0)+IF($AZ12&gt;=4,AF12/$AZ12,0)+IF($AZ12&gt;=5,AC12/$AZ12,0)+IF($AZ12&gt;=6,$P12/$AZ12,0))</f>
        <v>0</v>
      </c>
      <c r="BG12" s="10">
        <f>IF(OR($AZ12=0,$BK12),0,AR12/$AZ12+IF($AZ12&gt;=2,AO12/$AZ12,0)+IF($AZ12&gt;=3,AL12/$AZ12,0)+IF($AZ12&gt;=4,AI12/$AZ12,0)+IF($AZ12&gt;=5,AF12/$AZ12,0)+IF($AZ12&gt;=6,AC12/$AZ12,0)+IF($AZ12&gt;=7,$P12/$AZ12,0))</f>
        <v>0</v>
      </c>
      <c r="BH12" s="10">
        <f>IF(OR($AZ12=0,$BK12),0,AU12/$AZ12+IF($AZ12&gt;=2,AR12/$AZ12,0)+IF($AZ12&gt;=3,AO12/$AZ12,0)+IF($AZ12&gt;=4,AL12/$AZ12,0)+IF($AZ12&gt;=5,AI12/$AZ12,0)+IF($AZ12&gt;=6,AF12/$AZ12,0)+IF($AZ12&gt;=7,AC12/$AZ12,0)+IF($AZ12&gt;=8,$P12/$AZ12,0))</f>
        <v>0</v>
      </c>
      <c r="BI12" s="10">
        <f>IF(OR($AZ12=0,$BK12),0,AX12/$AZ12+IF($AZ12&gt;=2,AU12/$AZ12,0)+IF($AZ12&gt;=3,AR12/$AZ12,0)+IF($AZ12&gt;=4,AO12/$AZ12,0)+IF($AZ12&gt;=5,AL12/$AZ12,0)+IF($AZ12&gt;=6,AI12/$AZ12,0)+IF($AZ12&gt;=7,AF12/$AZ12,0)+IF($AZ12&gt;=8,AC12/$AZ12,0)+IF($AZ12&gt;=9,$P12/$AZ12,0))</f>
        <v>0</v>
      </c>
    </row>
    <row r="13" ht="15" customHeight="1">
      <c r="P13" s="10">
        <f>SUM(D13:O13)</f>
        <v>0</v>
      </c>
      <c r="AC13" s="10">
        <f>SUM(Q13:AB13)</f>
        <v>0</v>
      </c>
      <c r="AF13" s="10">
        <f>SUM(AD13:AE13)</f>
        <v>0</v>
      </c>
      <c r="AI13" s="10">
        <f>SUM(AG13:AH13)</f>
        <v>0</v>
      </c>
      <c r="AL13" s="10">
        <f>SUM(AJ13:AK13)</f>
        <v>0</v>
      </c>
      <c r="AO13" s="10">
        <f>SUM(AM13:AN13)</f>
        <v>0</v>
      </c>
      <c r="AR13" s="10">
        <f>SUM(AP13:AQ13)</f>
        <v>0</v>
      </c>
      <c r="AU13" s="10">
        <f>SUM(AS13:AT13)</f>
        <v>0</v>
      </c>
      <c r="AX13" s="10">
        <f>SUM(AV13:AW13)</f>
        <v>0</v>
      </c>
      <c r="AZ13">
        <v>3</v>
      </c>
      <c r="BA13" s="10">
        <f>IF(OR($AZ13=0,$BK13),0,$P13/$AZ13)</f>
        <v>0</v>
      </c>
      <c r="BB13" s="10">
        <f>IF(OR($AZ13=0,$BK13),0,AC13/$AZ13+IF($AZ13&gt;=2,$P13/$AZ13,0))</f>
        <v>0</v>
      </c>
      <c r="BC13" s="10">
        <f>IF(OR($AZ13=0,$BK13),0,AF13/$AZ13+IF($AZ13&gt;=2,AC13/$AZ13,0)+IF($AZ13&gt;=3,$P13/$AZ13,0))</f>
        <v>0</v>
      </c>
      <c r="BD13" s="10">
        <f>IF(OR($AZ13=0,$BK13),0,AI13/$AZ13+IF($AZ13&gt;=2,AF13/$AZ13,0)+IF($AZ13&gt;=3,AC13/$AZ13,0)+IF($AZ13&gt;=4,$P13/$AZ13,0))</f>
        <v>0</v>
      </c>
      <c r="BE13" s="10">
        <f>IF(OR($AZ13=0,$BK13),0,AL13/$AZ13+IF($AZ13&gt;=2,AI13/$AZ13,0)+IF($AZ13&gt;=3,AF13/$AZ13,0)+IF($AZ13&gt;=4,AC13/$AZ13,0)+IF($AZ13&gt;=5,$P13/$AZ13,0))</f>
        <v>0</v>
      </c>
      <c r="BF13" s="10">
        <f>IF(OR($AZ13=0,$BK13),0,AO13/$AZ13+IF($AZ13&gt;=2,AL13/$AZ13,0)+IF($AZ13&gt;=3,AI13/$AZ13,0)+IF($AZ13&gt;=4,AF13/$AZ13,0)+IF($AZ13&gt;=5,AC13/$AZ13,0)+IF($AZ13&gt;=6,$P13/$AZ13,0))</f>
        <v>0</v>
      </c>
      <c r="BG13" s="10">
        <f>IF(OR($AZ13=0,$BK13),0,AR13/$AZ13+IF($AZ13&gt;=2,AO13/$AZ13,0)+IF($AZ13&gt;=3,AL13/$AZ13,0)+IF($AZ13&gt;=4,AI13/$AZ13,0)+IF($AZ13&gt;=5,AF13/$AZ13,0)+IF($AZ13&gt;=6,AC13/$AZ13,0)+IF($AZ13&gt;=7,$P13/$AZ13,0))</f>
        <v>0</v>
      </c>
      <c r="BH13" s="10">
        <f>IF(OR($AZ13=0,$BK13),0,AU13/$AZ13+IF($AZ13&gt;=2,AR13/$AZ13,0)+IF($AZ13&gt;=3,AO13/$AZ13,0)+IF($AZ13&gt;=4,AL13/$AZ13,0)+IF($AZ13&gt;=5,AI13/$AZ13,0)+IF($AZ13&gt;=6,AF13/$AZ13,0)+IF($AZ13&gt;=7,AC13/$AZ13,0)+IF($AZ13&gt;=8,$P13/$AZ13,0))</f>
        <v>0</v>
      </c>
      <c r="BI13" s="10">
        <f>IF(OR($AZ13=0,$BK13),0,AX13/$AZ13+IF($AZ13&gt;=2,AU13/$AZ13,0)+IF($AZ13&gt;=3,AR13/$AZ13,0)+IF($AZ13&gt;=4,AO13/$AZ13,0)+IF($AZ13&gt;=5,AL13/$AZ13,0)+IF($AZ13&gt;=6,AI13/$AZ13,0)+IF($AZ13&gt;=7,AF13/$AZ13,0)+IF($AZ13&gt;=8,AC13/$AZ13,0)+IF($AZ13&gt;=9,$P13/$AZ13,0))</f>
        <v>0</v>
      </c>
    </row>
    <row r="14" ht="15" customHeight="1">
      <c r="P14" s="10">
        <f>SUM(D14:O14)</f>
        <v>0</v>
      </c>
      <c r="AC14" s="10">
        <f>SUM(Q14:AB14)</f>
        <v>0</v>
      </c>
      <c r="AF14" s="10">
        <f>SUM(AD14:AE14)</f>
        <v>0</v>
      </c>
      <c r="AI14" s="10">
        <f>SUM(AG14:AH14)</f>
        <v>0</v>
      </c>
      <c r="AL14" s="10">
        <f>SUM(AJ14:AK14)</f>
        <v>0</v>
      </c>
      <c r="AO14" s="10">
        <f>SUM(AM14:AN14)</f>
        <v>0</v>
      </c>
      <c r="AR14" s="10">
        <f>SUM(AP14:AQ14)</f>
        <v>0</v>
      </c>
      <c r="AU14" s="10">
        <f>SUM(AS14:AT14)</f>
        <v>0</v>
      </c>
      <c r="AX14" s="10">
        <f>SUM(AV14:AW14)</f>
        <v>0</v>
      </c>
      <c r="AZ14">
        <v>3</v>
      </c>
      <c r="BA14" s="10">
        <f>IF(OR($AZ14=0,$BK14),0,$P14/$AZ14)</f>
        <v>0</v>
      </c>
      <c r="BB14" s="10">
        <f>IF(OR($AZ14=0,$BK14),0,AC14/$AZ14+IF($AZ14&gt;=2,$P14/$AZ14,0))</f>
        <v>0</v>
      </c>
      <c r="BC14" s="10">
        <f>IF(OR($AZ14=0,$BK14),0,AF14/$AZ14+IF($AZ14&gt;=2,AC14/$AZ14,0)+IF($AZ14&gt;=3,$P14/$AZ14,0))</f>
        <v>0</v>
      </c>
      <c r="BD14" s="10">
        <f>IF(OR($AZ14=0,$BK14),0,AI14/$AZ14+IF($AZ14&gt;=2,AF14/$AZ14,0)+IF($AZ14&gt;=3,AC14/$AZ14,0)+IF($AZ14&gt;=4,$P14/$AZ14,0))</f>
        <v>0</v>
      </c>
      <c r="BE14" s="10">
        <f>IF(OR($AZ14=0,$BK14),0,AL14/$AZ14+IF($AZ14&gt;=2,AI14/$AZ14,0)+IF($AZ14&gt;=3,AF14/$AZ14,0)+IF($AZ14&gt;=4,AC14/$AZ14,0)+IF($AZ14&gt;=5,$P14/$AZ14,0))</f>
        <v>0</v>
      </c>
      <c r="BF14" s="10">
        <f>IF(OR($AZ14=0,$BK14),0,AO14/$AZ14+IF($AZ14&gt;=2,AL14/$AZ14,0)+IF($AZ14&gt;=3,AI14/$AZ14,0)+IF($AZ14&gt;=4,AF14/$AZ14,0)+IF($AZ14&gt;=5,AC14/$AZ14,0)+IF($AZ14&gt;=6,$P14/$AZ14,0))</f>
        <v>0</v>
      </c>
      <c r="BG14" s="10">
        <f>IF(OR($AZ14=0,$BK14),0,AR14/$AZ14+IF($AZ14&gt;=2,AO14/$AZ14,0)+IF($AZ14&gt;=3,AL14/$AZ14,0)+IF($AZ14&gt;=4,AI14/$AZ14,0)+IF($AZ14&gt;=5,AF14/$AZ14,0)+IF($AZ14&gt;=6,AC14/$AZ14,0)+IF($AZ14&gt;=7,$P14/$AZ14,0))</f>
        <v>0</v>
      </c>
      <c r="BH14" s="10">
        <f>IF(OR($AZ14=0,$BK14),0,AU14/$AZ14+IF($AZ14&gt;=2,AR14/$AZ14,0)+IF($AZ14&gt;=3,AO14/$AZ14,0)+IF($AZ14&gt;=4,AL14/$AZ14,0)+IF($AZ14&gt;=5,AI14/$AZ14,0)+IF($AZ14&gt;=6,AF14/$AZ14,0)+IF($AZ14&gt;=7,AC14/$AZ14,0)+IF($AZ14&gt;=8,$P14/$AZ14,0))</f>
        <v>0</v>
      </c>
      <c r="BI14" s="10">
        <f>IF(OR($AZ14=0,$BK14),0,AX14/$AZ14+IF($AZ14&gt;=2,AU14/$AZ14,0)+IF($AZ14&gt;=3,AR14/$AZ14,0)+IF($AZ14&gt;=4,AO14/$AZ14,0)+IF($AZ14&gt;=5,AL14/$AZ14,0)+IF($AZ14&gt;=6,AI14/$AZ14,0)+IF($AZ14&gt;=7,AF14/$AZ14,0)+IF($AZ14&gt;=8,AC14/$AZ14,0)+IF($AZ14&gt;=9,$P14/$AZ14,0))</f>
        <v>0</v>
      </c>
    </row>
    <row r="15" ht="15" customHeight="1">
      <c r="P15" s="10">
        <f>SUM(D15:O15)</f>
        <v>0</v>
      </c>
      <c r="AC15" s="10">
        <f>SUM(Q15:AB15)</f>
        <v>0</v>
      </c>
      <c r="AF15" s="10">
        <f>SUM(AD15:AE15)</f>
        <v>0</v>
      </c>
      <c r="AI15" s="10">
        <f>SUM(AG15:AH15)</f>
        <v>0</v>
      </c>
      <c r="AL15" s="10">
        <f>SUM(AJ15:AK15)</f>
        <v>0</v>
      </c>
      <c r="AO15" s="10">
        <f>SUM(AM15:AN15)</f>
        <v>0</v>
      </c>
      <c r="AR15" s="10">
        <f>SUM(AP15:AQ15)</f>
        <v>0</v>
      </c>
      <c r="AU15" s="10">
        <f>SUM(AS15:AT15)</f>
        <v>0</v>
      </c>
      <c r="AX15" s="10">
        <f>SUM(AV15:AW15)</f>
        <v>0</v>
      </c>
      <c r="AZ15">
        <v>3</v>
      </c>
      <c r="BA15" s="10">
        <f>IF(OR($AZ15=0,$BK15),0,$P15/$AZ15)</f>
        <v>0</v>
      </c>
      <c r="BB15" s="10">
        <f>IF(OR($AZ15=0,$BK15),0,AC15/$AZ15+IF($AZ15&gt;=2,$P15/$AZ15,0))</f>
        <v>0</v>
      </c>
      <c r="BC15" s="10">
        <f>IF(OR($AZ15=0,$BK15),0,AF15/$AZ15+IF($AZ15&gt;=2,AC15/$AZ15,0)+IF($AZ15&gt;=3,$P15/$AZ15,0))</f>
        <v>0</v>
      </c>
      <c r="BD15" s="10">
        <f>IF(OR($AZ15=0,$BK15),0,AI15/$AZ15+IF($AZ15&gt;=2,AF15/$AZ15,0)+IF($AZ15&gt;=3,AC15/$AZ15,0)+IF($AZ15&gt;=4,$P15/$AZ15,0))</f>
        <v>0</v>
      </c>
      <c r="BE15" s="10">
        <f>IF(OR($AZ15=0,$BK15),0,AL15/$AZ15+IF($AZ15&gt;=2,AI15/$AZ15,0)+IF($AZ15&gt;=3,AF15/$AZ15,0)+IF($AZ15&gt;=4,AC15/$AZ15,0)+IF($AZ15&gt;=5,$P15/$AZ15,0))</f>
        <v>0</v>
      </c>
      <c r="BF15" s="10">
        <f>IF(OR($AZ15=0,$BK15),0,AO15/$AZ15+IF($AZ15&gt;=2,AL15/$AZ15,0)+IF($AZ15&gt;=3,AI15/$AZ15,0)+IF($AZ15&gt;=4,AF15/$AZ15,0)+IF($AZ15&gt;=5,AC15/$AZ15,0)+IF($AZ15&gt;=6,$P15/$AZ15,0))</f>
        <v>0</v>
      </c>
      <c r="BG15" s="10">
        <f>IF(OR($AZ15=0,$BK15),0,AR15/$AZ15+IF($AZ15&gt;=2,AO15/$AZ15,0)+IF($AZ15&gt;=3,AL15/$AZ15,0)+IF($AZ15&gt;=4,AI15/$AZ15,0)+IF($AZ15&gt;=5,AF15/$AZ15,0)+IF($AZ15&gt;=6,AC15/$AZ15,0)+IF($AZ15&gt;=7,$P15/$AZ15,0))</f>
        <v>0</v>
      </c>
      <c r="BH15" s="10">
        <f>IF(OR($AZ15=0,$BK15),0,AU15/$AZ15+IF($AZ15&gt;=2,AR15/$AZ15,0)+IF($AZ15&gt;=3,AO15/$AZ15,0)+IF($AZ15&gt;=4,AL15/$AZ15,0)+IF($AZ15&gt;=5,AI15/$AZ15,0)+IF($AZ15&gt;=6,AF15/$AZ15,0)+IF($AZ15&gt;=7,AC15/$AZ15,0)+IF($AZ15&gt;=8,$P15/$AZ15,0))</f>
        <v>0</v>
      </c>
      <c r="BI15" s="10">
        <f>IF(OR($AZ15=0,$BK15),0,AX15/$AZ15+IF($AZ15&gt;=2,AU15/$AZ15,0)+IF($AZ15&gt;=3,AR15/$AZ15,0)+IF($AZ15&gt;=4,AO15/$AZ15,0)+IF($AZ15&gt;=5,AL15/$AZ15,0)+IF($AZ15&gt;=6,AI15/$AZ15,0)+IF($AZ15&gt;=7,AF15/$AZ15,0)+IF($AZ15&gt;=8,AC15/$AZ15,0)+IF($AZ15&gt;=9,$P15/$AZ15,0))</f>
        <v>0</v>
      </c>
    </row>
    <row r="16" ht="15" customHeight="1">
      <c r="P16" s="10">
        <f>SUM(D16:O16)</f>
        <v>0</v>
      </c>
      <c r="AC16" s="10">
        <f>SUM(Q16:AB16)</f>
        <v>0</v>
      </c>
      <c r="AF16" s="10">
        <f>SUM(AD16:AE16)</f>
        <v>0</v>
      </c>
      <c r="AI16" s="10">
        <f>SUM(AG16:AH16)</f>
        <v>0</v>
      </c>
      <c r="AL16" s="10">
        <f>SUM(AJ16:AK16)</f>
        <v>0</v>
      </c>
      <c r="AO16" s="10">
        <f>SUM(AM16:AN16)</f>
        <v>0</v>
      </c>
      <c r="AR16" s="10">
        <f>SUM(AP16:AQ16)</f>
        <v>0</v>
      </c>
      <c r="AU16" s="10">
        <f>SUM(AS16:AT16)</f>
        <v>0</v>
      </c>
      <c r="AX16" s="10">
        <f>SUM(AV16:AW16)</f>
        <v>0</v>
      </c>
      <c r="AZ16">
        <v>3</v>
      </c>
      <c r="BA16" s="10">
        <f>IF(OR($AZ16=0,$BK16),0,$P16/$AZ16)</f>
        <v>0</v>
      </c>
      <c r="BB16" s="10">
        <f>IF(OR($AZ16=0,$BK16),0,AC16/$AZ16+IF($AZ16&gt;=2,$P16/$AZ16,0))</f>
        <v>0</v>
      </c>
      <c r="BC16" s="10">
        <f>IF(OR($AZ16=0,$BK16),0,AF16/$AZ16+IF($AZ16&gt;=2,AC16/$AZ16,0)+IF($AZ16&gt;=3,$P16/$AZ16,0))</f>
        <v>0</v>
      </c>
      <c r="BD16" s="10">
        <f>IF(OR($AZ16=0,$BK16),0,AI16/$AZ16+IF($AZ16&gt;=2,AF16/$AZ16,0)+IF($AZ16&gt;=3,AC16/$AZ16,0)+IF($AZ16&gt;=4,$P16/$AZ16,0))</f>
        <v>0</v>
      </c>
      <c r="BE16" s="10">
        <f>IF(OR($AZ16=0,$BK16),0,AL16/$AZ16+IF($AZ16&gt;=2,AI16/$AZ16,0)+IF($AZ16&gt;=3,AF16/$AZ16,0)+IF($AZ16&gt;=4,AC16/$AZ16,0)+IF($AZ16&gt;=5,$P16/$AZ16,0))</f>
        <v>0</v>
      </c>
      <c r="BF16" s="10">
        <f>IF(OR($AZ16=0,$BK16),0,AO16/$AZ16+IF($AZ16&gt;=2,AL16/$AZ16,0)+IF($AZ16&gt;=3,AI16/$AZ16,0)+IF($AZ16&gt;=4,AF16/$AZ16,0)+IF($AZ16&gt;=5,AC16/$AZ16,0)+IF($AZ16&gt;=6,$P16/$AZ16,0))</f>
        <v>0</v>
      </c>
      <c r="BG16" s="10">
        <f>IF(OR($AZ16=0,$BK16),0,AR16/$AZ16+IF($AZ16&gt;=2,AO16/$AZ16,0)+IF($AZ16&gt;=3,AL16/$AZ16,0)+IF($AZ16&gt;=4,AI16/$AZ16,0)+IF($AZ16&gt;=5,AF16/$AZ16,0)+IF($AZ16&gt;=6,AC16/$AZ16,0)+IF($AZ16&gt;=7,$P16/$AZ16,0))</f>
        <v>0</v>
      </c>
      <c r="BH16" s="10">
        <f>IF(OR($AZ16=0,$BK16),0,AU16/$AZ16+IF($AZ16&gt;=2,AR16/$AZ16,0)+IF($AZ16&gt;=3,AO16/$AZ16,0)+IF($AZ16&gt;=4,AL16/$AZ16,0)+IF($AZ16&gt;=5,AI16/$AZ16,0)+IF($AZ16&gt;=6,AF16/$AZ16,0)+IF($AZ16&gt;=7,AC16/$AZ16,0)+IF($AZ16&gt;=8,$P16/$AZ16,0))</f>
        <v>0</v>
      </c>
      <c r="BI16" s="10">
        <f>IF(OR($AZ16=0,$BK16),0,AX16/$AZ16+IF($AZ16&gt;=2,AU16/$AZ16,0)+IF($AZ16&gt;=3,AR16/$AZ16,0)+IF($AZ16&gt;=4,AO16/$AZ16,0)+IF($AZ16&gt;=5,AL16/$AZ16,0)+IF($AZ16&gt;=6,AI16/$AZ16,0)+IF($AZ16&gt;=7,AF16/$AZ16,0)+IF($AZ16&gt;=8,AC16/$AZ16,0)+IF($AZ16&gt;=9,$P16/$AZ16,0))</f>
        <v>0</v>
      </c>
    </row>
    <row r="17" ht="15" customHeight="1">
      <c r="P17" s="10">
        <f>SUM(D17:O17)</f>
        <v>0</v>
      </c>
      <c r="AC17" s="10">
        <f>SUM(Q17:AB17)</f>
        <v>0</v>
      </c>
      <c r="AF17" s="10">
        <f>SUM(AD17:AE17)</f>
        <v>0</v>
      </c>
      <c r="AI17" s="10">
        <f>SUM(AG17:AH17)</f>
        <v>0</v>
      </c>
      <c r="AL17" s="10">
        <f>SUM(AJ17:AK17)</f>
        <v>0</v>
      </c>
      <c r="AO17" s="10">
        <f>SUM(AM17:AN17)</f>
        <v>0</v>
      </c>
      <c r="AR17" s="10">
        <f>SUM(AP17:AQ17)</f>
        <v>0</v>
      </c>
      <c r="AU17" s="10">
        <f>SUM(AS17:AT17)</f>
        <v>0</v>
      </c>
      <c r="AX17" s="10">
        <f>SUM(AV17:AW17)</f>
        <v>0</v>
      </c>
      <c r="AZ17">
        <v>3</v>
      </c>
      <c r="BA17" s="10">
        <f>IF(OR($AZ17=0,$BK17),0,$P17/$AZ17)</f>
        <v>0</v>
      </c>
      <c r="BB17" s="10">
        <f>IF(OR($AZ17=0,$BK17),0,AC17/$AZ17+IF($AZ17&gt;=2,$P17/$AZ17,0))</f>
        <v>0</v>
      </c>
      <c r="BC17" s="10">
        <f>IF(OR($AZ17=0,$BK17),0,AF17/$AZ17+IF($AZ17&gt;=2,AC17/$AZ17,0)+IF($AZ17&gt;=3,$P17/$AZ17,0))</f>
        <v>0</v>
      </c>
      <c r="BD17" s="10">
        <f>IF(OR($AZ17=0,$BK17),0,AI17/$AZ17+IF($AZ17&gt;=2,AF17/$AZ17,0)+IF($AZ17&gt;=3,AC17/$AZ17,0)+IF($AZ17&gt;=4,$P17/$AZ17,0))</f>
        <v>0</v>
      </c>
      <c r="BE17" s="10">
        <f>IF(OR($AZ17=0,$BK17),0,AL17/$AZ17+IF($AZ17&gt;=2,AI17/$AZ17,0)+IF($AZ17&gt;=3,AF17/$AZ17,0)+IF($AZ17&gt;=4,AC17/$AZ17,0)+IF($AZ17&gt;=5,$P17/$AZ17,0))</f>
        <v>0</v>
      </c>
      <c r="BF17" s="10">
        <f>IF(OR($AZ17=0,$BK17),0,AO17/$AZ17+IF($AZ17&gt;=2,AL17/$AZ17,0)+IF($AZ17&gt;=3,AI17/$AZ17,0)+IF($AZ17&gt;=4,AF17/$AZ17,0)+IF($AZ17&gt;=5,AC17/$AZ17,0)+IF($AZ17&gt;=6,$P17/$AZ17,0))</f>
        <v>0</v>
      </c>
      <c r="BG17" s="10">
        <f>IF(OR($AZ17=0,$BK17),0,AR17/$AZ17+IF($AZ17&gt;=2,AO17/$AZ17,0)+IF($AZ17&gt;=3,AL17/$AZ17,0)+IF($AZ17&gt;=4,AI17/$AZ17,0)+IF($AZ17&gt;=5,AF17/$AZ17,0)+IF($AZ17&gt;=6,AC17/$AZ17,0)+IF($AZ17&gt;=7,$P17/$AZ17,0))</f>
        <v>0</v>
      </c>
      <c r="BH17" s="10">
        <f>IF(OR($AZ17=0,$BK17),0,AU17/$AZ17+IF($AZ17&gt;=2,AR17/$AZ17,0)+IF($AZ17&gt;=3,AO17/$AZ17,0)+IF($AZ17&gt;=4,AL17/$AZ17,0)+IF($AZ17&gt;=5,AI17/$AZ17,0)+IF($AZ17&gt;=6,AF17/$AZ17,0)+IF($AZ17&gt;=7,AC17/$AZ17,0)+IF($AZ17&gt;=8,$P17/$AZ17,0))</f>
        <v>0</v>
      </c>
      <c r="BI17" s="10">
        <f>IF(OR($AZ17=0,$BK17),0,AX17/$AZ17+IF($AZ17&gt;=2,AU17/$AZ17,0)+IF($AZ17&gt;=3,AR17/$AZ17,0)+IF($AZ17&gt;=4,AO17/$AZ17,0)+IF($AZ17&gt;=5,AL17/$AZ17,0)+IF($AZ17&gt;=6,AI17/$AZ17,0)+IF($AZ17&gt;=7,AF17/$AZ17,0)+IF($AZ17&gt;=8,AC17/$AZ17,0)+IF($AZ17&gt;=9,$P17/$AZ17,0))</f>
        <v>0</v>
      </c>
    </row>
    <row r="18" ht="15" customHeight="1">
      <c r="P18" s="10">
        <f>SUM(D18:O18)</f>
        <v>0</v>
      </c>
      <c r="AC18" s="10">
        <f>SUM(Q18:AB18)</f>
        <v>0</v>
      </c>
      <c r="AF18" s="10">
        <f>SUM(AD18:AE18)</f>
        <v>0</v>
      </c>
      <c r="AI18" s="10">
        <f>SUM(AG18:AH18)</f>
        <v>0</v>
      </c>
      <c r="AL18" s="10">
        <f>SUM(AJ18:AK18)</f>
        <v>0</v>
      </c>
      <c r="AO18" s="10">
        <f>SUM(AM18:AN18)</f>
        <v>0</v>
      </c>
      <c r="AR18" s="10">
        <f>SUM(AP18:AQ18)</f>
        <v>0</v>
      </c>
      <c r="AU18" s="10">
        <f>SUM(AS18:AT18)</f>
        <v>0</v>
      </c>
      <c r="AX18" s="10">
        <f>SUM(AV18:AW18)</f>
        <v>0</v>
      </c>
      <c r="AZ18">
        <v>3</v>
      </c>
      <c r="BA18" s="10">
        <f>IF(OR($AZ18=0,$BK18),0,$P18/$AZ18)</f>
        <v>0</v>
      </c>
      <c r="BB18" s="10">
        <f>IF(OR($AZ18=0,$BK18),0,AC18/$AZ18+IF($AZ18&gt;=2,$P18/$AZ18,0))</f>
        <v>0</v>
      </c>
      <c r="BC18" s="10">
        <f>IF(OR($AZ18=0,$BK18),0,AF18/$AZ18+IF($AZ18&gt;=2,AC18/$AZ18,0)+IF($AZ18&gt;=3,$P18/$AZ18,0))</f>
        <v>0</v>
      </c>
      <c r="BD18" s="10">
        <f>IF(OR($AZ18=0,$BK18),0,AI18/$AZ18+IF($AZ18&gt;=2,AF18/$AZ18,0)+IF($AZ18&gt;=3,AC18/$AZ18,0)+IF($AZ18&gt;=4,$P18/$AZ18,0))</f>
        <v>0</v>
      </c>
      <c r="BE18" s="10">
        <f>IF(OR($AZ18=0,$BK18),0,AL18/$AZ18+IF($AZ18&gt;=2,AI18/$AZ18,0)+IF($AZ18&gt;=3,AF18/$AZ18,0)+IF($AZ18&gt;=4,AC18/$AZ18,0)+IF($AZ18&gt;=5,$P18/$AZ18,0))</f>
        <v>0</v>
      </c>
      <c r="BF18" s="10">
        <f>IF(OR($AZ18=0,$BK18),0,AO18/$AZ18+IF($AZ18&gt;=2,AL18/$AZ18,0)+IF($AZ18&gt;=3,AI18/$AZ18,0)+IF($AZ18&gt;=4,AF18/$AZ18,0)+IF($AZ18&gt;=5,AC18/$AZ18,0)+IF($AZ18&gt;=6,$P18/$AZ18,0))</f>
        <v>0</v>
      </c>
      <c r="BG18" s="10">
        <f>IF(OR($AZ18=0,$BK18),0,AR18/$AZ18+IF($AZ18&gt;=2,AO18/$AZ18,0)+IF($AZ18&gt;=3,AL18/$AZ18,0)+IF($AZ18&gt;=4,AI18/$AZ18,0)+IF($AZ18&gt;=5,AF18/$AZ18,0)+IF($AZ18&gt;=6,AC18/$AZ18,0)+IF($AZ18&gt;=7,$P18/$AZ18,0))</f>
        <v>0</v>
      </c>
      <c r="BH18" s="10">
        <f>IF(OR($AZ18=0,$BK18),0,AU18/$AZ18+IF($AZ18&gt;=2,AR18/$AZ18,0)+IF($AZ18&gt;=3,AO18/$AZ18,0)+IF($AZ18&gt;=4,AL18/$AZ18,0)+IF($AZ18&gt;=5,AI18/$AZ18,0)+IF($AZ18&gt;=6,AF18/$AZ18,0)+IF($AZ18&gt;=7,AC18/$AZ18,0)+IF($AZ18&gt;=8,$P18/$AZ18,0))</f>
        <v>0</v>
      </c>
      <c r="BI18" s="10">
        <f>IF(OR($AZ18=0,$BK18),0,AX18/$AZ18+IF($AZ18&gt;=2,AU18/$AZ18,0)+IF($AZ18&gt;=3,AR18/$AZ18,0)+IF($AZ18&gt;=4,AO18/$AZ18,0)+IF($AZ18&gt;=5,AL18/$AZ18,0)+IF($AZ18&gt;=6,AI18/$AZ18,0)+IF($AZ18&gt;=7,AF18/$AZ18,0)+IF($AZ18&gt;=8,AC18/$AZ18,0)+IF($AZ18&gt;=9,$P18/$AZ18,0))</f>
        <v>0</v>
      </c>
    </row>
    <row r="19" ht="15" customHeight="1">
      <c r="P19" s="10">
        <f>SUM(D19:O19)</f>
        <v>0</v>
      </c>
      <c r="AC19" s="10">
        <f>SUM(Q19:AB19)</f>
        <v>0</v>
      </c>
      <c r="AF19" s="10">
        <f>SUM(AD19:AE19)</f>
        <v>0</v>
      </c>
      <c r="AI19" s="10">
        <f>SUM(AG19:AH19)</f>
        <v>0</v>
      </c>
      <c r="AL19" s="10">
        <f>SUM(AJ19:AK19)</f>
        <v>0</v>
      </c>
      <c r="AO19" s="10">
        <f>SUM(AM19:AN19)</f>
        <v>0</v>
      </c>
      <c r="AR19" s="10">
        <f>SUM(AP19:AQ19)</f>
        <v>0</v>
      </c>
      <c r="AU19" s="10">
        <f>SUM(AS19:AT19)</f>
        <v>0</v>
      </c>
      <c r="AX19" s="10">
        <f>SUM(AV19:AW19)</f>
        <v>0</v>
      </c>
      <c r="AZ19">
        <v>3</v>
      </c>
      <c r="BA19" s="10">
        <f>IF(OR($AZ19=0,$BK19),0,$P19/$AZ19)</f>
        <v>0</v>
      </c>
      <c r="BB19" s="10">
        <f>IF(OR($AZ19=0,$BK19),0,AC19/$AZ19+IF($AZ19&gt;=2,$P19/$AZ19,0))</f>
        <v>0</v>
      </c>
      <c r="BC19" s="10">
        <f>IF(OR($AZ19=0,$BK19),0,AF19/$AZ19+IF($AZ19&gt;=2,AC19/$AZ19,0)+IF($AZ19&gt;=3,$P19/$AZ19,0))</f>
        <v>0</v>
      </c>
      <c r="BD19" s="10">
        <f>IF(OR($AZ19=0,$BK19),0,AI19/$AZ19+IF($AZ19&gt;=2,AF19/$AZ19,0)+IF($AZ19&gt;=3,AC19/$AZ19,0)+IF($AZ19&gt;=4,$P19/$AZ19,0))</f>
        <v>0</v>
      </c>
      <c r="BE19" s="10">
        <f>IF(OR($AZ19=0,$BK19),0,AL19/$AZ19+IF($AZ19&gt;=2,AI19/$AZ19,0)+IF($AZ19&gt;=3,AF19/$AZ19,0)+IF($AZ19&gt;=4,AC19/$AZ19,0)+IF($AZ19&gt;=5,$P19/$AZ19,0))</f>
        <v>0</v>
      </c>
      <c r="BF19" s="10">
        <f>IF(OR($AZ19=0,$BK19),0,AO19/$AZ19+IF($AZ19&gt;=2,AL19/$AZ19,0)+IF($AZ19&gt;=3,AI19/$AZ19,0)+IF($AZ19&gt;=4,AF19/$AZ19,0)+IF($AZ19&gt;=5,AC19/$AZ19,0)+IF($AZ19&gt;=6,$P19/$AZ19,0))</f>
        <v>0</v>
      </c>
      <c r="BG19" s="10">
        <f>IF(OR($AZ19=0,$BK19),0,AR19/$AZ19+IF($AZ19&gt;=2,AO19/$AZ19,0)+IF($AZ19&gt;=3,AL19/$AZ19,0)+IF($AZ19&gt;=4,AI19/$AZ19,0)+IF($AZ19&gt;=5,AF19/$AZ19,0)+IF($AZ19&gt;=6,AC19/$AZ19,0)+IF($AZ19&gt;=7,$P19/$AZ19,0))</f>
        <v>0</v>
      </c>
      <c r="BH19" s="10">
        <f>IF(OR($AZ19=0,$BK19),0,AU19/$AZ19+IF($AZ19&gt;=2,AR19/$AZ19,0)+IF($AZ19&gt;=3,AO19/$AZ19,0)+IF($AZ19&gt;=4,AL19/$AZ19,0)+IF($AZ19&gt;=5,AI19/$AZ19,0)+IF($AZ19&gt;=6,AF19/$AZ19,0)+IF($AZ19&gt;=7,AC19/$AZ19,0)+IF($AZ19&gt;=8,$P19/$AZ19,0))</f>
        <v>0</v>
      </c>
      <c r="BI19" s="10">
        <f>IF(OR($AZ19=0,$BK19),0,AX19/$AZ19+IF($AZ19&gt;=2,AU19/$AZ19,0)+IF($AZ19&gt;=3,AR19/$AZ19,0)+IF($AZ19&gt;=4,AO19/$AZ19,0)+IF($AZ19&gt;=5,AL19/$AZ19,0)+IF($AZ19&gt;=6,AI19/$AZ19,0)+IF($AZ19&gt;=7,AF19/$AZ19,0)+IF($AZ19&gt;=8,AC19/$AZ19,0)+IF($AZ19&gt;=9,$P19/$AZ19,0))</f>
        <v>0</v>
      </c>
    </row>
    <row r="20" ht="15" customHeight="1">
      <c r="P20" s="10">
        <f>SUM(D20:O20)</f>
        <v>0</v>
      </c>
      <c r="AC20" s="10">
        <f>SUM(Q20:AB20)</f>
        <v>0</v>
      </c>
      <c r="AF20" s="10">
        <f>SUM(AD20:AE20)</f>
        <v>0</v>
      </c>
      <c r="AI20" s="10">
        <f>SUM(AG20:AH20)</f>
        <v>0</v>
      </c>
      <c r="AL20" s="10">
        <f>SUM(AJ20:AK20)</f>
        <v>0</v>
      </c>
      <c r="AO20" s="10">
        <f>SUM(AM20:AN20)</f>
        <v>0</v>
      </c>
      <c r="AR20" s="10">
        <f>SUM(AP20:AQ20)</f>
        <v>0</v>
      </c>
      <c r="AU20" s="10">
        <f>SUM(AS20:AT20)</f>
        <v>0</v>
      </c>
      <c r="AX20" s="10">
        <f>SUM(AV20:AW20)</f>
        <v>0</v>
      </c>
      <c r="AZ20">
        <v>3</v>
      </c>
      <c r="BA20" s="10">
        <f>IF(OR($AZ20=0,$BK20),0,$P20/$AZ20)</f>
        <v>0</v>
      </c>
      <c r="BB20" s="10">
        <f>IF(OR($AZ20=0,$BK20),0,AC20/$AZ20+IF($AZ20&gt;=2,$P20/$AZ20,0))</f>
        <v>0</v>
      </c>
      <c r="BC20" s="10">
        <f>IF(OR($AZ20=0,$BK20),0,AF20/$AZ20+IF($AZ20&gt;=2,AC20/$AZ20,0)+IF($AZ20&gt;=3,$P20/$AZ20,0))</f>
        <v>0</v>
      </c>
      <c r="BD20" s="10">
        <f>IF(OR($AZ20=0,$BK20),0,AI20/$AZ20+IF($AZ20&gt;=2,AF20/$AZ20,0)+IF($AZ20&gt;=3,AC20/$AZ20,0)+IF($AZ20&gt;=4,$P20/$AZ20,0))</f>
        <v>0</v>
      </c>
      <c r="BE20" s="10">
        <f>IF(OR($AZ20=0,$BK20),0,AL20/$AZ20+IF($AZ20&gt;=2,AI20/$AZ20,0)+IF($AZ20&gt;=3,AF20/$AZ20,0)+IF($AZ20&gt;=4,AC20/$AZ20,0)+IF($AZ20&gt;=5,$P20/$AZ20,0))</f>
        <v>0</v>
      </c>
      <c r="BF20" s="10">
        <f>IF(OR($AZ20=0,$BK20),0,AO20/$AZ20+IF($AZ20&gt;=2,AL20/$AZ20,0)+IF($AZ20&gt;=3,AI20/$AZ20,0)+IF($AZ20&gt;=4,AF20/$AZ20,0)+IF($AZ20&gt;=5,AC20/$AZ20,0)+IF($AZ20&gt;=6,$P20/$AZ20,0))</f>
        <v>0</v>
      </c>
      <c r="BG20" s="10">
        <f>IF(OR($AZ20=0,$BK20),0,AR20/$AZ20+IF($AZ20&gt;=2,AO20/$AZ20,0)+IF($AZ20&gt;=3,AL20/$AZ20,0)+IF($AZ20&gt;=4,AI20/$AZ20,0)+IF($AZ20&gt;=5,AF20/$AZ20,0)+IF($AZ20&gt;=6,AC20/$AZ20,0)+IF($AZ20&gt;=7,$P20/$AZ20,0))</f>
        <v>0</v>
      </c>
      <c r="BH20" s="10">
        <f>IF(OR($AZ20=0,$BK20),0,AU20/$AZ20+IF($AZ20&gt;=2,AR20/$AZ20,0)+IF($AZ20&gt;=3,AO20/$AZ20,0)+IF($AZ20&gt;=4,AL20/$AZ20,0)+IF($AZ20&gt;=5,AI20/$AZ20,0)+IF($AZ20&gt;=6,AF20/$AZ20,0)+IF($AZ20&gt;=7,AC20/$AZ20,0)+IF($AZ20&gt;=8,$P20/$AZ20,0))</f>
        <v>0</v>
      </c>
      <c r="BI20" s="10">
        <f>IF(OR($AZ20=0,$BK20),0,AX20/$AZ20+IF($AZ20&gt;=2,AU20/$AZ20,0)+IF($AZ20&gt;=3,AR20/$AZ20,0)+IF($AZ20&gt;=4,AO20/$AZ20,0)+IF($AZ20&gt;=5,AL20/$AZ20,0)+IF($AZ20&gt;=6,AI20/$AZ20,0)+IF($AZ20&gt;=7,AF20/$AZ20,0)+IF($AZ20&gt;=8,AC20/$AZ20,0)+IF($AZ20&gt;=9,$P20/$AZ20,0))</f>
        <v>0</v>
      </c>
    </row>
    <row r="21" ht="15" customHeight="1">
      <c r="P21" s="10">
        <f>SUM(D21:O21)</f>
        <v>0</v>
      </c>
      <c r="AC21" s="10">
        <f>SUM(Q21:AB21)</f>
        <v>0</v>
      </c>
      <c r="AF21" s="10">
        <f>SUM(AD21:AE21)</f>
        <v>0</v>
      </c>
      <c r="AI21" s="10">
        <f>SUM(AG21:AH21)</f>
        <v>0</v>
      </c>
      <c r="AL21" s="10">
        <f>SUM(AJ21:AK21)</f>
        <v>0</v>
      </c>
      <c r="AO21" s="10">
        <f>SUM(AM21:AN21)</f>
        <v>0</v>
      </c>
      <c r="AR21" s="10">
        <f>SUM(AP21:AQ21)</f>
        <v>0</v>
      </c>
      <c r="AU21" s="10">
        <f>SUM(AS21:AT21)</f>
        <v>0</v>
      </c>
      <c r="AX21" s="10">
        <f>SUM(AV21:AW21)</f>
        <v>0</v>
      </c>
      <c r="AZ21">
        <v>3</v>
      </c>
      <c r="BA21" s="10">
        <f>IF(OR($AZ21=0,$BK21),0,$P21/$AZ21)</f>
        <v>0</v>
      </c>
      <c r="BB21" s="10">
        <f>IF(OR($AZ21=0,$BK21),0,AC21/$AZ21+IF($AZ21&gt;=2,$P21/$AZ21,0))</f>
        <v>0</v>
      </c>
      <c r="BC21" s="10">
        <f>IF(OR($AZ21=0,$BK21),0,AF21/$AZ21+IF($AZ21&gt;=2,AC21/$AZ21,0)+IF($AZ21&gt;=3,$P21/$AZ21,0))</f>
        <v>0</v>
      </c>
      <c r="BD21" s="10">
        <f>IF(OR($AZ21=0,$BK21),0,AI21/$AZ21+IF($AZ21&gt;=2,AF21/$AZ21,0)+IF($AZ21&gt;=3,AC21/$AZ21,0)+IF($AZ21&gt;=4,$P21/$AZ21,0))</f>
        <v>0</v>
      </c>
      <c r="BE21" s="10">
        <f>IF(OR($AZ21=0,$BK21),0,AL21/$AZ21+IF($AZ21&gt;=2,AI21/$AZ21,0)+IF($AZ21&gt;=3,AF21/$AZ21,0)+IF($AZ21&gt;=4,AC21/$AZ21,0)+IF($AZ21&gt;=5,$P21/$AZ21,0))</f>
        <v>0</v>
      </c>
      <c r="BF21" s="10">
        <f>IF(OR($AZ21=0,$BK21),0,AO21/$AZ21+IF($AZ21&gt;=2,AL21/$AZ21,0)+IF($AZ21&gt;=3,AI21/$AZ21,0)+IF($AZ21&gt;=4,AF21/$AZ21,0)+IF($AZ21&gt;=5,AC21/$AZ21,0)+IF($AZ21&gt;=6,$P21/$AZ21,0))</f>
        <v>0</v>
      </c>
      <c r="BG21" s="10">
        <f>IF(OR($AZ21=0,$BK21),0,AR21/$AZ21+IF($AZ21&gt;=2,AO21/$AZ21,0)+IF($AZ21&gt;=3,AL21/$AZ21,0)+IF($AZ21&gt;=4,AI21/$AZ21,0)+IF($AZ21&gt;=5,AF21/$AZ21,0)+IF($AZ21&gt;=6,AC21/$AZ21,0)+IF($AZ21&gt;=7,$P21/$AZ21,0))</f>
        <v>0</v>
      </c>
      <c r="BH21" s="10">
        <f>IF(OR($AZ21=0,$BK21),0,AU21/$AZ21+IF($AZ21&gt;=2,AR21/$AZ21,0)+IF($AZ21&gt;=3,AO21/$AZ21,0)+IF($AZ21&gt;=4,AL21/$AZ21,0)+IF($AZ21&gt;=5,AI21/$AZ21,0)+IF($AZ21&gt;=6,AF21/$AZ21,0)+IF($AZ21&gt;=7,AC21/$AZ21,0)+IF($AZ21&gt;=8,$P21/$AZ21,0))</f>
        <v>0</v>
      </c>
      <c r="BI21" s="10">
        <f>IF(OR($AZ21=0,$BK21),0,AX21/$AZ21+IF($AZ21&gt;=2,AU21/$AZ21,0)+IF($AZ21&gt;=3,AR21/$AZ21,0)+IF($AZ21&gt;=4,AO21/$AZ21,0)+IF($AZ21&gt;=5,AL21/$AZ21,0)+IF($AZ21&gt;=6,AI21/$AZ21,0)+IF($AZ21&gt;=7,AF21/$AZ21,0)+IF($AZ21&gt;=8,AC21/$AZ21,0)+IF($AZ21&gt;=9,$P21/$AZ21,0))</f>
        <v>0</v>
      </c>
    </row>
    <row r="22" ht="15" customHeight="1">
      <c r="P22" s="10">
        <f>SUM(D22:O22)</f>
        <v>0</v>
      </c>
      <c r="AC22" s="10">
        <f>SUM(Q22:AB22)</f>
        <v>0</v>
      </c>
      <c r="AF22" s="10">
        <f>SUM(AD22:AE22)</f>
        <v>0</v>
      </c>
      <c r="AI22" s="10">
        <f>SUM(AG22:AH22)</f>
        <v>0</v>
      </c>
      <c r="AL22" s="10">
        <f>SUM(AJ22:AK22)</f>
        <v>0</v>
      </c>
      <c r="AO22" s="10">
        <f>SUM(AM22:AN22)</f>
        <v>0</v>
      </c>
      <c r="AR22" s="10">
        <f>SUM(AP22:AQ22)</f>
        <v>0</v>
      </c>
      <c r="AU22" s="10">
        <f>SUM(AS22:AT22)</f>
        <v>0</v>
      </c>
      <c r="AX22" s="10">
        <f>SUM(AV22:AW22)</f>
        <v>0</v>
      </c>
      <c r="AZ22">
        <v>3</v>
      </c>
      <c r="BA22" s="10">
        <f>IF(OR($AZ22=0,$BK22),0,$P22/$AZ22)</f>
        <v>0</v>
      </c>
      <c r="BB22" s="10">
        <f>IF(OR($AZ22=0,$BK22),0,AC22/$AZ22+IF($AZ22&gt;=2,$P22/$AZ22,0))</f>
        <v>0</v>
      </c>
      <c r="BC22" s="10">
        <f>IF(OR($AZ22=0,$BK22),0,AF22/$AZ22+IF($AZ22&gt;=2,AC22/$AZ22,0)+IF($AZ22&gt;=3,$P22/$AZ22,0))</f>
        <v>0</v>
      </c>
      <c r="BD22" s="10">
        <f>IF(OR($AZ22=0,$BK22),0,AI22/$AZ22+IF($AZ22&gt;=2,AF22/$AZ22,0)+IF($AZ22&gt;=3,AC22/$AZ22,0)+IF($AZ22&gt;=4,$P22/$AZ22,0))</f>
        <v>0</v>
      </c>
      <c r="BE22" s="10">
        <f>IF(OR($AZ22=0,$BK22),0,AL22/$AZ22+IF($AZ22&gt;=2,AI22/$AZ22,0)+IF($AZ22&gt;=3,AF22/$AZ22,0)+IF($AZ22&gt;=4,AC22/$AZ22,0)+IF($AZ22&gt;=5,$P22/$AZ22,0))</f>
        <v>0</v>
      </c>
      <c r="BF22" s="10">
        <f>IF(OR($AZ22=0,$BK22),0,AO22/$AZ22+IF($AZ22&gt;=2,AL22/$AZ22,0)+IF($AZ22&gt;=3,AI22/$AZ22,0)+IF($AZ22&gt;=4,AF22/$AZ22,0)+IF($AZ22&gt;=5,AC22/$AZ22,0)+IF($AZ22&gt;=6,$P22/$AZ22,0))</f>
        <v>0</v>
      </c>
      <c r="BG22" s="10">
        <f>IF(OR($AZ22=0,$BK22),0,AR22/$AZ22+IF($AZ22&gt;=2,AO22/$AZ22,0)+IF($AZ22&gt;=3,AL22/$AZ22,0)+IF($AZ22&gt;=4,AI22/$AZ22,0)+IF($AZ22&gt;=5,AF22/$AZ22,0)+IF($AZ22&gt;=6,AC22/$AZ22,0)+IF($AZ22&gt;=7,$P22/$AZ22,0))</f>
        <v>0</v>
      </c>
      <c r="BH22" s="10">
        <f>IF(OR($AZ22=0,$BK22),0,AU22/$AZ22+IF($AZ22&gt;=2,AR22/$AZ22,0)+IF($AZ22&gt;=3,AO22/$AZ22,0)+IF($AZ22&gt;=4,AL22/$AZ22,0)+IF($AZ22&gt;=5,AI22/$AZ22,0)+IF($AZ22&gt;=6,AF22/$AZ22,0)+IF($AZ22&gt;=7,AC22/$AZ22,0)+IF($AZ22&gt;=8,$P22/$AZ22,0))</f>
        <v>0</v>
      </c>
      <c r="BI22" s="10">
        <f>IF(OR($AZ22=0,$BK22),0,AX22/$AZ22+IF($AZ22&gt;=2,AU22/$AZ22,0)+IF($AZ22&gt;=3,AR22/$AZ22,0)+IF($AZ22&gt;=4,AO22/$AZ22,0)+IF($AZ22&gt;=5,AL22/$AZ22,0)+IF($AZ22&gt;=6,AI22/$AZ22,0)+IF($AZ22&gt;=7,AF22/$AZ22,0)+IF($AZ22&gt;=8,AC22/$AZ22,0)+IF($AZ22&gt;=9,$P22/$AZ22,0))</f>
        <v>0</v>
      </c>
    </row>
    <row r="23" ht="15" customHeight="1">
      <c r="P23" s="10">
        <f>SUM(D23:O23)</f>
        <v>0</v>
      </c>
      <c r="AC23" s="10">
        <f>SUM(Q23:AB23)</f>
        <v>0</v>
      </c>
      <c r="AF23" s="10">
        <f>SUM(AD23:AE23)</f>
        <v>0</v>
      </c>
      <c r="AI23" s="10">
        <f>SUM(AG23:AH23)</f>
        <v>0</v>
      </c>
      <c r="AL23" s="10">
        <f>SUM(AJ23:AK23)</f>
        <v>0</v>
      </c>
      <c r="AO23" s="10">
        <f>SUM(AM23:AN23)</f>
        <v>0</v>
      </c>
      <c r="AR23" s="10">
        <f>SUM(AP23:AQ23)</f>
        <v>0</v>
      </c>
      <c r="AU23" s="10">
        <f>SUM(AS23:AT23)</f>
        <v>0</v>
      </c>
      <c r="AX23" s="10">
        <f>SUM(AV23:AW23)</f>
        <v>0</v>
      </c>
      <c r="AZ23">
        <v>3</v>
      </c>
      <c r="BA23" s="10">
        <f>IF(OR($AZ23=0,$BK23),0,$P23/$AZ23)</f>
        <v>0</v>
      </c>
      <c r="BB23" s="10">
        <f>IF(OR($AZ23=0,$BK23),0,AC23/$AZ23+IF($AZ23&gt;=2,$P23/$AZ23,0))</f>
        <v>0</v>
      </c>
      <c r="BC23" s="10">
        <f>IF(OR($AZ23=0,$BK23),0,AF23/$AZ23+IF($AZ23&gt;=2,AC23/$AZ23,0)+IF($AZ23&gt;=3,$P23/$AZ23,0))</f>
        <v>0</v>
      </c>
      <c r="BD23" s="10">
        <f>IF(OR($AZ23=0,$BK23),0,AI23/$AZ23+IF($AZ23&gt;=2,AF23/$AZ23,0)+IF($AZ23&gt;=3,AC23/$AZ23,0)+IF($AZ23&gt;=4,$P23/$AZ23,0))</f>
        <v>0</v>
      </c>
      <c r="BE23" s="10">
        <f>IF(OR($AZ23=0,$BK23),0,AL23/$AZ23+IF($AZ23&gt;=2,AI23/$AZ23,0)+IF($AZ23&gt;=3,AF23/$AZ23,0)+IF($AZ23&gt;=4,AC23/$AZ23,0)+IF($AZ23&gt;=5,$P23/$AZ23,0))</f>
        <v>0</v>
      </c>
      <c r="BF23" s="10">
        <f>IF(OR($AZ23=0,$BK23),0,AO23/$AZ23+IF($AZ23&gt;=2,AL23/$AZ23,0)+IF($AZ23&gt;=3,AI23/$AZ23,0)+IF($AZ23&gt;=4,AF23/$AZ23,0)+IF($AZ23&gt;=5,AC23/$AZ23,0)+IF($AZ23&gt;=6,$P23/$AZ23,0))</f>
        <v>0</v>
      </c>
      <c r="BG23" s="10">
        <f>IF(OR($AZ23=0,$BK23),0,AR23/$AZ23+IF($AZ23&gt;=2,AO23/$AZ23,0)+IF($AZ23&gt;=3,AL23/$AZ23,0)+IF($AZ23&gt;=4,AI23/$AZ23,0)+IF($AZ23&gt;=5,AF23/$AZ23,0)+IF($AZ23&gt;=6,AC23/$AZ23,0)+IF($AZ23&gt;=7,$P23/$AZ23,0))</f>
        <v>0</v>
      </c>
      <c r="BH23" s="10">
        <f>IF(OR($AZ23=0,$BK23),0,AU23/$AZ23+IF($AZ23&gt;=2,AR23/$AZ23,0)+IF($AZ23&gt;=3,AO23/$AZ23,0)+IF($AZ23&gt;=4,AL23/$AZ23,0)+IF($AZ23&gt;=5,AI23/$AZ23,0)+IF($AZ23&gt;=6,AF23/$AZ23,0)+IF($AZ23&gt;=7,AC23/$AZ23,0)+IF($AZ23&gt;=8,$P23/$AZ23,0))</f>
        <v>0</v>
      </c>
      <c r="BI23" s="10">
        <f>IF(OR($AZ23=0,$BK23),0,AX23/$AZ23+IF($AZ23&gt;=2,AU23/$AZ23,0)+IF($AZ23&gt;=3,AR23/$AZ23,0)+IF($AZ23&gt;=4,AO23/$AZ23,0)+IF($AZ23&gt;=5,AL23/$AZ23,0)+IF($AZ23&gt;=6,AI23/$AZ23,0)+IF($AZ23&gt;=7,AF23/$AZ23,0)+IF($AZ23&gt;=8,AC23/$AZ23,0)+IF($AZ23&gt;=9,$P23/$AZ23,0))</f>
        <v>0</v>
      </c>
    </row>
    <row r="24" ht="15" customHeight="1">
      <c r="P24" s="10">
        <f>SUM(D24:O24)</f>
        <v>0</v>
      </c>
      <c r="AC24" s="10">
        <f>SUM(Q24:AB24)</f>
        <v>0</v>
      </c>
      <c r="AF24" s="10">
        <f>SUM(AD24:AE24)</f>
        <v>0</v>
      </c>
      <c r="AI24" s="10">
        <f>SUM(AG24:AH24)</f>
        <v>0</v>
      </c>
      <c r="AL24" s="10">
        <f>SUM(AJ24:AK24)</f>
        <v>0</v>
      </c>
      <c r="AO24" s="10">
        <f>SUM(AM24:AN24)</f>
        <v>0</v>
      </c>
      <c r="AR24" s="10">
        <f>SUM(AP24:AQ24)</f>
        <v>0</v>
      </c>
      <c r="AU24" s="10">
        <f>SUM(AS24:AT24)</f>
        <v>0</v>
      </c>
      <c r="AX24" s="10">
        <f>SUM(AV24:AW24)</f>
        <v>0</v>
      </c>
      <c r="AZ24">
        <v>3</v>
      </c>
      <c r="BA24" s="10">
        <f>IF(OR($AZ24=0,$BK24),0,$P24/$AZ24)</f>
        <v>0</v>
      </c>
      <c r="BB24" s="10">
        <f>IF(OR($AZ24=0,$BK24),0,AC24/$AZ24+IF($AZ24&gt;=2,$P24/$AZ24,0))</f>
        <v>0</v>
      </c>
      <c r="BC24" s="10">
        <f>IF(OR($AZ24=0,$BK24),0,AF24/$AZ24+IF($AZ24&gt;=2,AC24/$AZ24,0)+IF($AZ24&gt;=3,$P24/$AZ24,0))</f>
        <v>0</v>
      </c>
      <c r="BD24" s="10">
        <f>IF(OR($AZ24=0,$BK24),0,AI24/$AZ24+IF($AZ24&gt;=2,AF24/$AZ24,0)+IF($AZ24&gt;=3,AC24/$AZ24,0)+IF($AZ24&gt;=4,$P24/$AZ24,0))</f>
        <v>0</v>
      </c>
      <c r="BE24" s="10">
        <f>IF(OR($AZ24=0,$BK24),0,AL24/$AZ24+IF($AZ24&gt;=2,AI24/$AZ24,0)+IF($AZ24&gt;=3,AF24/$AZ24,0)+IF($AZ24&gt;=4,AC24/$AZ24,0)+IF($AZ24&gt;=5,$P24/$AZ24,0))</f>
        <v>0</v>
      </c>
      <c r="BF24" s="10">
        <f>IF(OR($AZ24=0,$BK24),0,AO24/$AZ24+IF($AZ24&gt;=2,AL24/$AZ24,0)+IF($AZ24&gt;=3,AI24/$AZ24,0)+IF($AZ24&gt;=4,AF24/$AZ24,0)+IF($AZ24&gt;=5,AC24/$AZ24,0)+IF($AZ24&gt;=6,$P24/$AZ24,0))</f>
        <v>0</v>
      </c>
      <c r="BG24" s="10">
        <f>IF(OR($AZ24=0,$BK24),0,AR24/$AZ24+IF($AZ24&gt;=2,AO24/$AZ24,0)+IF($AZ24&gt;=3,AL24/$AZ24,0)+IF($AZ24&gt;=4,AI24/$AZ24,0)+IF($AZ24&gt;=5,AF24/$AZ24,0)+IF($AZ24&gt;=6,AC24/$AZ24,0)+IF($AZ24&gt;=7,$P24/$AZ24,0))</f>
        <v>0</v>
      </c>
      <c r="BH24" s="10">
        <f>IF(OR($AZ24=0,$BK24),0,AU24/$AZ24+IF($AZ24&gt;=2,AR24/$AZ24,0)+IF($AZ24&gt;=3,AO24/$AZ24,0)+IF($AZ24&gt;=4,AL24/$AZ24,0)+IF($AZ24&gt;=5,AI24/$AZ24,0)+IF($AZ24&gt;=6,AF24/$AZ24,0)+IF($AZ24&gt;=7,AC24/$AZ24,0)+IF($AZ24&gt;=8,$P24/$AZ24,0))</f>
        <v>0</v>
      </c>
      <c r="BI24" s="10">
        <f>IF(OR($AZ24=0,$BK24),0,AX24/$AZ24+IF($AZ24&gt;=2,AU24/$AZ24,0)+IF($AZ24&gt;=3,AR24/$AZ24,0)+IF($AZ24&gt;=4,AO24/$AZ24,0)+IF($AZ24&gt;=5,AL24/$AZ24,0)+IF($AZ24&gt;=6,AI24/$AZ24,0)+IF($AZ24&gt;=7,AF24/$AZ24,0)+IF($AZ24&gt;=8,AC24/$AZ24,0)+IF($AZ24&gt;=9,$P24/$AZ24,0))</f>
        <v>0</v>
      </c>
    </row>
    <row r="25" ht="15" customHeight="1">
      <c r="P25" s="10">
        <f>SUM(D25:O25)</f>
        <v>0</v>
      </c>
      <c r="AC25" s="10">
        <f>SUM(Q25:AB25)</f>
        <v>0</v>
      </c>
      <c r="AF25" s="10">
        <f>SUM(AD25:AE25)</f>
        <v>0</v>
      </c>
      <c r="AI25" s="10">
        <f>SUM(AG25:AH25)</f>
        <v>0</v>
      </c>
      <c r="AL25" s="10">
        <f>SUM(AJ25:AK25)</f>
        <v>0</v>
      </c>
      <c r="AO25" s="10">
        <f>SUM(AM25:AN25)</f>
        <v>0</v>
      </c>
      <c r="AR25" s="10">
        <f>SUM(AP25:AQ25)</f>
        <v>0</v>
      </c>
      <c r="AU25" s="10">
        <f>SUM(AS25:AT25)</f>
        <v>0</v>
      </c>
      <c r="AX25" s="10">
        <f>SUM(AV25:AW25)</f>
        <v>0</v>
      </c>
      <c r="AZ25">
        <v>3</v>
      </c>
      <c r="BA25" s="10">
        <f>IF(OR($AZ25=0,$BK25),0,$P25/$AZ25)</f>
        <v>0</v>
      </c>
      <c r="BB25" s="10">
        <f>IF(OR($AZ25=0,$BK25),0,AC25/$AZ25+IF($AZ25&gt;=2,$P25/$AZ25,0))</f>
        <v>0</v>
      </c>
      <c r="BC25" s="10">
        <f>IF(OR($AZ25=0,$BK25),0,AF25/$AZ25+IF($AZ25&gt;=2,AC25/$AZ25,0)+IF($AZ25&gt;=3,$P25/$AZ25,0))</f>
        <v>0</v>
      </c>
      <c r="BD25" s="10">
        <f>IF(OR($AZ25=0,$BK25),0,AI25/$AZ25+IF($AZ25&gt;=2,AF25/$AZ25,0)+IF($AZ25&gt;=3,AC25/$AZ25,0)+IF($AZ25&gt;=4,$P25/$AZ25,0))</f>
        <v>0</v>
      </c>
      <c r="BE25" s="10">
        <f>IF(OR($AZ25=0,$BK25),0,AL25/$AZ25+IF($AZ25&gt;=2,AI25/$AZ25,0)+IF($AZ25&gt;=3,AF25/$AZ25,0)+IF($AZ25&gt;=4,AC25/$AZ25,0)+IF($AZ25&gt;=5,$P25/$AZ25,0))</f>
        <v>0</v>
      </c>
      <c r="BF25" s="10">
        <f>IF(OR($AZ25=0,$BK25),0,AO25/$AZ25+IF($AZ25&gt;=2,AL25/$AZ25,0)+IF($AZ25&gt;=3,AI25/$AZ25,0)+IF($AZ25&gt;=4,AF25/$AZ25,0)+IF($AZ25&gt;=5,AC25/$AZ25,0)+IF($AZ25&gt;=6,$P25/$AZ25,0))</f>
        <v>0</v>
      </c>
      <c r="BG25" s="10">
        <f>IF(OR($AZ25=0,$BK25),0,AR25/$AZ25+IF($AZ25&gt;=2,AO25/$AZ25,0)+IF($AZ25&gt;=3,AL25/$AZ25,0)+IF($AZ25&gt;=4,AI25/$AZ25,0)+IF($AZ25&gt;=5,AF25/$AZ25,0)+IF($AZ25&gt;=6,AC25/$AZ25,0)+IF($AZ25&gt;=7,$P25/$AZ25,0))</f>
        <v>0</v>
      </c>
      <c r="BH25" s="10">
        <f>IF(OR($AZ25=0,$BK25),0,AU25/$AZ25+IF($AZ25&gt;=2,AR25/$AZ25,0)+IF($AZ25&gt;=3,AO25/$AZ25,0)+IF($AZ25&gt;=4,AL25/$AZ25,0)+IF($AZ25&gt;=5,AI25/$AZ25,0)+IF($AZ25&gt;=6,AF25/$AZ25,0)+IF($AZ25&gt;=7,AC25/$AZ25,0)+IF($AZ25&gt;=8,$P25/$AZ25,0))</f>
        <v>0</v>
      </c>
      <c r="BI25" s="10">
        <f>IF(OR($AZ25=0,$BK25),0,AX25/$AZ25+IF($AZ25&gt;=2,AU25/$AZ25,0)+IF($AZ25&gt;=3,AR25/$AZ25,0)+IF($AZ25&gt;=4,AO25/$AZ25,0)+IF($AZ25&gt;=5,AL25/$AZ25,0)+IF($AZ25&gt;=6,AI25/$AZ25,0)+IF($AZ25&gt;=7,AF25/$AZ25,0)+IF($AZ25&gt;=8,AC25/$AZ25,0)+IF($AZ25&gt;=9,$P25/$AZ25,0))</f>
        <v>0</v>
      </c>
    </row>
    <row r="26" ht="15" customHeight="1">
      <c r="P26" s="10">
        <f>SUM(D26:O26)</f>
        <v>0</v>
      </c>
      <c r="AC26" s="10">
        <f>SUM(Q26:AB26)</f>
        <v>0</v>
      </c>
      <c r="AF26" s="10">
        <f>SUM(AD26:AE26)</f>
        <v>0</v>
      </c>
      <c r="AI26" s="10">
        <f>SUM(AG26:AH26)</f>
        <v>0</v>
      </c>
      <c r="AL26" s="10">
        <f>SUM(AJ26:AK26)</f>
        <v>0</v>
      </c>
      <c r="AO26" s="10">
        <f>SUM(AM26:AN26)</f>
        <v>0</v>
      </c>
      <c r="AR26" s="10">
        <f>SUM(AP26:AQ26)</f>
        <v>0</v>
      </c>
      <c r="AU26" s="10">
        <f>SUM(AS26:AT26)</f>
        <v>0</v>
      </c>
      <c r="AX26" s="10">
        <f>SUM(AV26:AW26)</f>
        <v>0</v>
      </c>
      <c r="AZ26">
        <v>3</v>
      </c>
      <c r="BA26" s="10">
        <f>IF(OR($AZ26=0,$BK26),0,$P26/$AZ26)</f>
        <v>0</v>
      </c>
      <c r="BB26" s="10">
        <f>IF(OR($AZ26=0,$BK26),0,AC26/$AZ26+IF($AZ26&gt;=2,$P26/$AZ26,0))</f>
        <v>0</v>
      </c>
      <c r="BC26" s="10">
        <f>IF(OR($AZ26=0,$BK26),0,AF26/$AZ26+IF($AZ26&gt;=2,AC26/$AZ26,0)+IF($AZ26&gt;=3,$P26/$AZ26,0))</f>
        <v>0</v>
      </c>
      <c r="BD26" s="10">
        <f>IF(OR($AZ26=0,$BK26),0,AI26/$AZ26+IF($AZ26&gt;=2,AF26/$AZ26,0)+IF($AZ26&gt;=3,AC26/$AZ26,0)+IF($AZ26&gt;=4,$P26/$AZ26,0))</f>
        <v>0</v>
      </c>
      <c r="BE26" s="10">
        <f>IF(OR($AZ26=0,$BK26),0,AL26/$AZ26+IF($AZ26&gt;=2,AI26/$AZ26,0)+IF($AZ26&gt;=3,AF26/$AZ26,0)+IF($AZ26&gt;=4,AC26/$AZ26,0)+IF($AZ26&gt;=5,$P26/$AZ26,0))</f>
        <v>0</v>
      </c>
      <c r="BF26" s="10">
        <f>IF(OR($AZ26=0,$BK26),0,AO26/$AZ26+IF($AZ26&gt;=2,AL26/$AZ26,0)+IF($AZ26&gt;=3,AI26/$AZ26,0)+IF($AZ26&gt;=4,AF26/$AZ26,0)+IF($AZ26&gt;=5,AC26/$AZ26,0)+IF($AZ26&gt;=6,$P26/$AZ26,0))</f>
        <v>0</v>
      </c>
      <c r="BG26" s="10">
        <f>IF(OR($AZ26=0,$BK26),0,AR26/$AZ26+IF($AZ26&gt;=2,AO26/$AZ26,0)+IF($AZ26&gt;=3,AL26/$AZ26,0)+IF($AZ26&gt;=4,AI26/$AZ26,0)+IF($AZ26&gt;=5,AF26/$AZ26,0)+IF($AZ26&gt;=6,AC26/$AZ26,0)+IF($AZ26&gt;=7,$P26/$AZ26,0))</f>
        <v>0</v>
      </c>
      <c r="BH26" s="10">
        <f>IF(OR($AZ26=0,$BK26),0,AU26/$AZ26+IF($AZ26&gt;=2,AR26/$AZ26,0)+IF($AZ26&gt;=3,AO26/$AZ26,0)+IF($AZ26&gt;=4,AL26/$AZ26,0)+IF($AZ26&gt;=5,AI26/$AZ26,0)+IF($AZ26&gt;=6,AF26/$AZ26,0)+IF($AZ26&gt;=7,AC26/$AZ26,0)+IF($AZ26&gt;=8,$P26/$AZ26,0))</f>
        <v>0</v>
      </c>
      <c r="BI26" s="10">
        <f>IF(OR($AZ26=0,$BK26),0,AX26/$AZ26+IF($AZ26&gt;=2,AU26/$AZ26,0)+IF($AZ26&gt;=3,AR26/$AZ26,0)+IF($AZ26&gt;=4,AO26/$AZ26,0)+IF($AZ26&gt;=5,AL26/$AZ26,0)+IF($AZ26&gt;=6,AI26/$AZ26,0)+IF($AZ26&gt;=7,AF26/$AZ26,0)+IF($AZ26&gt;=8,AC26/$AZ26,0)+IF($AZ26&gt;=9,$P26/$AZ26,0))</f>
        <v>0</v>
      </c>
    </row>
    <row r="27" ht="15" customHeight="1">
      <c r="P27" s="10">
        <f>SUM(D27:O27)</f>
        <v>0</v>
      </c>
      <c r="AC27" s="10">
        <f>SUM(Q27:AB27)</f>
        <v>0</v>
      </c>
      <c r="AF27" s="10">
        <f>SUM(AD27:AE27)</f>
        <v>0</v>
      </c>
      <c r="AI27" s="10">
        <f>SUM(AG27:AH27)</f>
        <v>0</v>
      </c>
      <c r="AL27" s="10">
        <f>SUM(AJ27:AK27)</f>
        <v>0</v>
      </c>
      <c r="AO27" s="10">
        <f>SUM(AM27:AN27)</f>
        <v>0</v>
      </c>
      <c r="AR27" s="10">
        <f>SUM(AP27:AQ27)</f>
        <v>0</v>
      </c>
      <c r="AU27" s="10">
        <f>SUM(AS27:AT27)</f>
        <v>0</v>
      </c>
      <c r="AX27" s="10">
        <f>SUM(AV27:AW27)</f>
        <v>0</v>
      </c>
      <c r="AZ27">
        <v>3</v>
      </c>
      <c r="BA27" s="10">
        <f>IF(OR($AZ27=0,$BK27),0,$P27/$AZ27)</f>
        <v>0</v>
      </c>
      <c r="BB27" s="10">
        <f>IF(OR($AZ27=0,$BK27),0,AC27/$AZ27+IF($AZ27&gt;=2,$P27/$AZ27,0))</f>
        <v>0</v>
      </c>
      <c r="BC27" s="10">
        <f>IF(OR($AZ27=0,$BK27),0,AF27/$AZ27+IF($AZ27&gt;=2,AC27/$AZ27,0)+IF($AZ27&gt;=3,$P27/$AZ27,0))</f>
        <v>0</v>
      </c>
      <c r="BD27" s="10">
        <f>IF(OR($AZ27=0,$BK27),0,AI27/$AZ27+IF($AZ27&gt;=2,AF27/$AZ27,0)+IF($AZ27&gt;=3,AC27/$AZ27,0)+IF($AZ27&gt;=4,$P27/$AZ27,0))</f>
        <v>0</v>
      </c>
      <c r="BE27" s="10">
        <f>IF(OR($AZ27=0,$BK27),0,AL27/$AZ27+IF($AZ27&gt;=2,AI27/$AZ27,0)+IF($AZ27&gt;=3,AF27/$AZ27,0)+IF($AZ27&gt;=4,AC27/$AZ27,0)+IF($AZ27&gt;=5,$P27/$AZ27,0))</f>
        <v>0</v>
      </c>
      <c r="BF27" s="10">
        <f>IF(OR($AZ27=0,$BK27),0,AO27/$AZ27+IF($AZ27&gt;=2,AL27/$AZ27,0)+IF($AZ27&gt;=3,AI27/$AZ27,0)+IF($AZ27&gt;=4,AF27/$AZ27,0)+IF($AZ27&gt;=5,AC27/$AZ27,0)+IF($AZ27&gt;=6,$P27/$AZ27,0))</f>
        <v>0</v>
      </c>
      <c r="BG27" s="10">
        <f>IF(OR($AZ27=0,$BK27),0,AR27/$AZ27+IF($AZ27&gt;=2,AO27/$AZ27,0)+IF($AZ27&gt;=3,AL27/$AZ27,0)+IF($AZ27&gt;=4,AI27/$AZ27,0)+IF($AZ27&gt;=5,AF27/$AZ27,0)+IF($AZ27&gt;=6,AC27/$AZ27,0)+IF($AZ27&gt;=7,$P27/$AZ27,0))</f>
        <v>0</v>
      </c>
      <c r="BH27" s="10">
        <f>IF(OR($AZ27=0,$BK27),0,AU27/$AZ27+IF($AZ27&gt;=2,AR27/$AZ27,0)+IF($AZ27&gt;=3,AO27/$AZ27,0)+IF($AZ27&gt;=4,AL27/$AZ27,0)+IF($AZ27&gt;=5,AI27/$AZ27,0)+IF($AZ27&gt;=6,AF27/$AZ27,0)+IF($AZ27&gt;=7,AC27/$AZ27,0)+IF($AZ27&gt;=8,$P27/$AZ27,0))</f>
        <v>0</v>
      </c>
      <c r="BI27" s="10">
        <f>IF(OR($AZ27=0,$BK27),0,AX27/$AZ27+IF($AZ27&gt;=2,AU27/$AZ27,0)+IF($AZ27&gt;=3,AR27/$AZ27,0)+IF($AZ27&gt;=4,AO27/$AZ27,0)+IF($AZ27&gt;=5,AL27/$AZ27,0)+IF($AZ27&gt;=6,AI27/$AZ27,0)+IF($AZ27&gt;=7,AF27/$AZ27,0)+IF($AZ27&gt;=8,AC27/$AZ27,0)+IF($AZ27&gt;=9,$P27/$AZ27,0))</f>
        <v>0</v>
      </c>
    </row>
    <row r="28" ht="15" customHeight="1">
      <c r="P28" s="10">
        <f>SUM(D28:O28)</f>
        <v>0</v>
      </c>
      <c r="AC28" s="10">
        <f>SUM(Q28:AB28)</f>
        <v>0</v>
      </c>
      <c r="AF28" s="10">
        <f>SUM(AD28:AE28)</f>
        <v>0</v>
      </c>
      <c r="AI28" s="10">
        <f>SUM(AG28:AH28)</f>
        <v>0</v>
      </c>
      <c r="AL28" s="10">
        <f>SUM(AJ28:AK28)</f>
        <v>0</v>
      </c>
      <c r="AO28" s="10">
        <f>SUM(AM28:AN28)</f>
        <v>0</v>
      </c>
      <c r="AR28" s="10">
        <f>SUM(AP28:AQ28)</f>
        <v>0</v>
      </c>
      <c r="AU28" s="10">
        <f>SUM(AS28:AT28)</f>
        <v>0</v>
      </c>
      <c r="AX28" s="10">
        <f>SUM(AV28:AW28)</f>
        <v>0</v>
      </c>
      <c r="AZ28">
        <v>3</v>
      </c>
      <c r="BA28" s="10">
        <f>IF(OR($AZ28=0,$BK28),0,$P28/$AZ28)</f>
        <v>0</v>
      </c>
      <c r="BB28" s="10">
        <f>IF(OR($AZ28=0,$BK28),0,AC28/$AZ28+IF($AZ28&gt;=2,$P28/$AZ28,0))</f>
        <v>0</v>
      </c>
      <c r="BC28" s="10">
        <f>IF(OR($AZ28=0,$BK28),0,AF28/$AZ28+IF($AZ28&gt;=2,AC28/$AZ28,0)+IF($AZ28&gt;=3,$P28/$AZ28,0))</f>
        <v>0</v>
      </c>
      <c r="BD28" s="10">
        <f>IF(OR($AZ28=0,$BK28),0,AI28/$AZ28+IF($AZ28&gt;=2,AF28/$AZ28,0)+IF($AZ28&gt;=3,AC28/$AZ28,0)+IF($AZ28&gt;=4,$P28/$AZ28,0))</f>
        <v>0</v>
      </c>
      <c r="BE28" s="10">
        <f>IF(OR($AZ28=0,$BK28),0,AL28/$AZ28+IF($AZ28&gt;=2,AI28/$AZ28,0)+IF($AZ28&gt;=3,AF28/$AZ28,0)+IF($AZ28&gt;=4,AC28/$AZ28,0)+IF($AZ28&gt;=5,$P28/$AZ28,0))</f>
        <v>0</v>
      </c>
      <c r="BF28" s="10">
        <f>IF(OR($AZ28=0,$BK28),0,AO28/$AZ28+IF($AZ28&gt;=2,AL28/$AZ28,0)+IF($AZ28&gt;=3,AI28/$AZ28,0)+IF($AZ28&gt;=4,AF28/$AZ28,0)+IF($AZ28&gt;=5,AC28/$AZ28,0)+IF($AZ28&gt;=6,$P28/$AZ28,0))</f>
        <v>0</v>
      </c>
      <c r="BG28" s="10">
        <f>IF(OR($AZ28=0,$BK28),0,AR28/$AZ28+IF($AZ28&gt;=2,AO28/$AZ28,0)+IF($AZ28&gt;=3,AL28/$AZ28,0)+IF($AZ28&gt;=4,AI28/$AZ28,0)+IF($AZ28&gt;=5,AF28/$AZ28,0)+IF($AZ28&gt;=6,AC28/$AZ28,0)+IF($AZ28&gt;=7,$P28/$AZ28,0))</f>
        <v>0</v>
      </c>
      <c r="BH28" s="10">
        <f>IF(OR($AZ28=0,$BK28),0,AU28/$AZ28+IF($AZ28&gt;=2,AR28/$AZ28,0)+IF($AZ28&gt;=3,AO28/$AZ28,0)+IF($AZ28&gt;=4,AL28/$AZ28,0)+IF($AZ28&gt;=5,AI28/$AZ28,0)+IF($AZ28&gt;=6,AF28/$AZ28,0)+IF($AZ28&gt;=7,AC28/$AZ28,0)+IF($AZ28&gt;=8,$P28/$AZ28,0))</f>
        <v>0</v>
      </c>
      <c r="BI28" s="10">
        <f>IF(OR($AZ28=0,$BK28),0,AX28/$AZ28+IF($AZ28&gt;=2,AU28/$AZ28,0)+IF($AZ28&gt;=3,AR28/$AZ28,0)+IF($AZ28&gt;=4,AO28/$AZ28,0)+IF($AZ28&gt;=5,AL28/$AZ28,0)+IF($AZ28&gt;=6,AI28/$AZ28,0)+IF($AZ28&gt;=7,AF28/$AZ28,0)+IF($AZ28&gt;=8,AC28/$AZ28,0)+IF($AZ28&gt;=9,$P28/$AZ28,0))</f>
        <v>0</v>
      </c>
    </row>
    <row r="29" ht="15" customHeight="1"/>
    <row r="30">
      <c r="C30" s="6" t="str">
        <v>TOTAL</v>
      </c>
      <c r="D30" s="10">
        <f>SUM(D9:D28)</f>
        <v>0</v>
      </c>
      <c r="E30" s="10">
        <f>SUM(E9:E28)</f>
        <v>0</v>
      </c>
      <c r="F30" s="10">
        <f>SUM(F9:F28)</f>
        <v>0</v>
      </c>
      <c r="G30" s="10">
        <f>SUM(G9:G28)</f>
        <v>0</v>
      </c>
      <c r="H30" s="10">
        <f>SUM(H9:H28)</f>
        <v>0</v>
      </c>
      <c r="I30" s="10">
        <f>SUM(I9:I28)</f>
        <v>0</v>
      </c>
      <c r="J30" s="10">
        <f>SUM(J9:J28)</f>
        <v>0</v>
      </c>
      <c r="K30" s="10">
        <f>SUM(K9:K28)</f>
        <v>0</v>
      </c>
      <c r="L30" s="10">
        <f>SUM(L9:L28)</f>
        <v>0</v>
      </c>
      <c r="M30" s="10">
        <f>SUM(M9:M28)</f>
        <v>0</v>
      </c>
      <c r="N30" s="10">
        <f>SUM(N9:N28)</f>
        <v>0</v>
      </c>
      <c r="O30" s="10">
        <f>SUM(O9:O28)</f>
        <v>0</v>
      </c>
      <c r="P30" s="10">
        <f>SUM(P9:P28)</f>
        <v>0</v>
      </c>
      <c r="Q30" s="10">
        <f>SUM(Q9:Q28)</f>
        <v>0</v>
      </c>
      <c r="R30" s="10">
        <f>SUM(R9:R28)</f>
        <v>0</v>
      </c>
      <c r="S30" s="10">
        <f>SUM(S9:S28)</f>
        <v>0</v>
      </c>
      <c r="T30" s="10">
        <f>SUM(T9:T28)</f>
        <v>0</v>
      </c>
      <c r="U30" s="10">
        <f>SUM(U9:U28)</f>
        <v>0</v>
      </c>
      <c r="V30" s="10">
        <f>SUM(V9:V28)</f>
        <v>0</v>
      </c>
      <c r="W30" s="10">
        <f>SUM(W9:W28)</f>
        <v>0</v>
      </c>
      <c r="X30" s="10">
        <f>SUM(X9:X28)</f>
        <v>0</v>
      </c>
      <c r="Y30" s="10">
        <f>SUM(Y9:Y28)</f>
        <v>0</v>
      </c>
      <c r="Z30" s="10">
        <f>SUM(Z9:Z28)</f>
        <v>0</v>
      </c>
      <c r="AA30" s="10">
        <f>SUM(AA9:AA28)</f>
        <v>0</v>
      </c>
      <c r="AB30" s="10">
        <f>SUM(AB9:AB28)</f>
        <v>0</v>
      </c>
      <c r="AC30" s="10">
        <f>SUM(AC9:AC28)</f>
        <v>0</v>
      </c>
      <c r="AD30" s="10">
        <f>SUM(AD9:AD28)</f>
        <v>0</v>
      </c>
      <c r="AE30" s="10">
        <f>SUM(AE9:AE28)</f>
        <v>0</v>
      </c>
      <c r="AF30" s="10">
        <f>SUM(AF9:AF28)</f>
        <v>0</v>
      </c>
      <c r="AG30" s="10">
        <f>SUM(AG9:AG28)</f>
        <v>0</v>
      </c>
      <c r="AH30" s="10">
        <f>SUM(AH9:AH28)</f>
        <v>0</v>
      </c>
      <c r="AI30" s="10">
        <f>SUM(AI9:AI28)</f>
        <v>0</v>
      </c>
      <c r="AJ30" s="10">
        <f>SUM(AJ9:AJ28)</f>
        <v>0</v>
      </c>
      <c r="AK30" s="10">
        <f>SUM(AK9:AK28)</f>
        <v>0</v>
      </c>
      <c r="AL30" s="10">
        <f>SUM(AL9:AL28)</f>
        <v>0</v>
      </c>
      <c r="AM30" s="10">
        <f>SUM(AM9:AM28)</f>
        <v>0</v>
      </c>
      <c r="AN30" s="10">
        <f>SUM(AN9:AN28)</f>
        <v>0</v>
      </c>
      <c r="AO30" s="10">
        <f>SUM(AO9:AO28)</f>
        <v>0</v>
      </c>
      <c r="AP30" s="10">
        <f>SUM(AP9:AP28)</f>
        <v>0</v>
      </c>
      <c r="AQ30" s="10">
        <f>SUM(AQ9:AQ28)</f>
        <v>0</v>
      </c>
      <c r="AR30" s="10">
        <f>SUM(AR9:AR28)</f>
        <v>0</v>
      </c>
      <c r="AS30" s="10">
        <f>SUM(AS9:AS28)</f>
        <v>0</v>
      </c>
      <c r="AT30" s="10">
        <f>SUM(AT9:AT28)</f>
        <v>0</v>
      </c>
      <c r="AU30" s="10">
        <f>SUM(AU9:AU28)</f>
        <v>0</v>
      </c>
      <c r="AV30" s="10">
        <f>SUM(AV9:AV28)</f>
        <v>0</v>
      </c>
      <c r="AW30" s="10">
        <f>SUM(AW9:AW28)</f>
        <v>0</v>
      </c>
      <c r="AX30" s="10">
        <f>SUM(AX9:AX28)</f>
        <v>0</v>
      </c>
      <c r="BA30" s="10">
        <f>SUM(BA9:BA28)</f>
        <v>0</v>
      </c>
      <c r="BB30" s="10">
        <f>SUM(BB9:BB28)</f>
        <v>0</v>
      </c>
      <c r="BC30" s="10">
        <f>SUM(BC9:BC28)</f>
        <v>0</v>
      </c>
      <c r="BD30" s="10">
        <f>SUM(BD9:BD28)</f>
        <v>0</v>
      </c>
      <c r="BE30" s="10">
        <f>SUM(BE9:BE28)</f>
        <v>0</v>
      </c>
      <c r="BF30" s="10">
        <f>SUM(BF9:BF28)</f>
        <v>0</v>
      </c>
      <c r="BG30" s="10">
        <f>SUM(BG9:BG28)</f>
        <v>0</v>
      </c>
      <c r="BH30" s="10">
        <f>SUM(BH9:BH28)</f>
        <v>0</v>
      </c>
      <c r="BI30" s="10">
        <f>SUM(BI9:BI28)</f>
        <v>0</v>
      </c>
    </row>
    <row r="31" ht="15" customHeight="1"/>
    <row r="34"/>
    <row r="40"/>
    <row r="41"/>
  </sheetData>
  <mergeCells count="11">
    <mergeCell ref="BK7:BK8"/>
    <mergeCell ref="AZ7:AZ8"/>
    <mergeCell ref="AV7:AX7"/>
    <mergeCell ref="AG7:AI7"/>
    <mergeCell ref="AD7:AF7"/>
    <mergeCell ref="Q7:AC7"/>
    <mergeCell ref="D7:P7"/>
    <mergeCell ref="AM7:AO7"/>
    <mergeCell ref="AP7:AR7"/>
    <mergeCell ref="AS7:AU7"/>
    <mergeCell ref="AJ7:AL7"/>
  </mergeCells>
  <pageMargins left="0.7086614173228347" right="0.7086614173228347" top="0.7480314960629921" bottom="0.7480314960629921" header="0.31496062992125984" footer="0.31496062992125984"/>
  <ignoredErrors>
    <ignoredError numberStoredAsText="1" sqref="B1:BL41"/>
  </ignoredErrors>
</worksheet>
</file>

<file path=xl/worksheets/sheet12.xml><?xml version="1.0" encoding="utf-8"?>
<worksheet xmlns="http://schemas.openxmlformats.org/spreadsheetml/2006/main" xmlns:r="http://schemas.openxmlformats.org/officeDocument/2006/relationships">
  <dimension ref="B1:R61"/>
  <sheetViews>
    <sheetView workbookViewId="0" rightToLeft="0"/>
  </sheetViews>
  <cols>
    <col min="1" max="1" customWidth="1" width="3.44140625"/>
    <col min="2" max="2" customWidth="1" width="3.88671875"/>
    <col min="3" max="3" customWidth="1" width="16.33203125"/>
    <col min="4" max="4" customWidth="1" width="3.33203125"/>
    <col min="5" max="5" customWidth="1" width="17.44140625"/>
    <col min="18" max="18" customWidth="1" width="4.109375"/>
  </cols>
  <sheetData>
    <row r="1" ht="15" customHeight="1"/>
    <row r="2"/>
    <row r="3">
      <c r="C3" t="str">
        <v>OUTIL DE PILOTAGE</v>
      </c>
    </row>
    <row r="4"/>
    <row r="5">
      <c r="C5" t="str">
        <v>Note : Ce tableau sur 12 mois est à utiliser comme un exemple de base d'outil de pilotage pour l'entrepreneur qu'il pourra s'approprier et adapter aux besoins de gestion propre à son entreprise.</v>
      </c>
    </row>
    <row r="6"/>
    <row r="7">
      <c r="C7" s="6" t="str">
        <v>Intitulés</v>
      </c>
      <c r="F7" s="9">
        <f>CONFIG!$D$7</f>
        <v>44197</v>
      </c>
      <c r="G7" s="9">
        <f>DATE(YEAR(F7),MONTH(F7)+1,DAY(F7))</f>
        <v>44228</v>
      </c>
      <c r="H7" s="9">
        <f>DATE(YEAR(G7),MONTH(G7)+1,DAY(G7))</f>
        <v>44256</v>
      </c>
      <c r="I7" s="9">
        <f>DATE(YEAR(H7),MONTH(H7)+1,DAY(H7))</f>
        <v>44287</v>
      </c>
      <c r="J7" s="9">
        <f>DATE(YEAR(I7),MONTH(I7)+1,DAY(I7))</f>
        <v>44317</v>
      </c>
      <c r="K7" s="9">
        <f>DATE(YEAR(J7),MONTH(J7)+1,DAY(J7))</f>
        <v>44348</v>
      </c>
      <c r="L7" s="9">
        <f>DATE(YEAR(K7),MONTH(K7)+1,DAY(K7))</f>
        <v>44378</v>
      </c>
      <c r="M7" s="9">
        <f>DATE(YEAR(L7),MONTH(L7)+1,DAY(L7))</f>
        <v>44409</v>
      </c>
      <c r="N7" s="9">
        <f>DATE(YEAR(M7),MONTH(M7)+1,DAY(M7))</f>
        <v>44440</v>
      </c>
      <c r="O7" s="9">
        <f>DATE(YEAR(N7),MONTH(N7)+1,DAY(N7))</f>
        <v>44470</v>
      </c>
      <c r="P7" s="9">
        <f>DATE(YEAR(O7),MONTH(O7)+1,DAY(O7))</f>
        <v>44501</v>
      </c>
      <c r="Q7" s="9">
        <f>DATE(YEAR(P7),MONTH(P7)+1,DAY(P7))</f>
        <v>44531</v>
      </c>
    </row>
    <row r="8"/>
    <row r="9" ht="15" customHeight="1">
      <c r="C9" s="6" t="str">
        <v>Indicateur personnalisable</v>
      </c>
      <c r="E9" s="9" t="str">
        <v>Prévisions</v>
      </c>
    </row>
    <row r="10">
      <c r="E10" s="9" t="str">
        <v>Cumul prévisions</v>
      </c>
      <c r="F10" s="10">
        <f>F9</f>
        <v>0</v>
      </c>
      <c r="G10" s="10">
        <f>G9+F10</f>
        <v>0</v>
      </c>
      <c r="H10" s="10">
        <f>H9+G10</f>
        <v>0</v>
      </c>
      <c r="I10" s="10">
        <f>I9+H10</f>
        <v>0</v>
      </c>
      <c r="J10" s="10">
        <f>J9+I10</f>
        <v>0</v>
      </c>
      <c r="K10" s="10">
        <f>K9+J10</f>
        <v>0</v>
      </c>
      <c r="L10" s="10">
        <f>L9+K10</f>
        <v>0</v>
      </c>
      <c r="M10" s="10">
        <f>M9+L10</f>
        <v>0</v>
      </c>
      <c r="N10" s="10">
        <f>N9+M10</f>
        <v>0</v>
      </c>
      <c r="O10" s="10">
        <f>O9+N10</f>
        <v>0</v>
      </c>
      <c r="P10" s="10">
        <f>P9+O10</f>
        <v>0</v>
      </c>
      <c r="Q10" s="10">
        <f>Q9+P10</f>
        <v>0</v>
      </c>
    </row>
    <row r="11"/>
    <row r="12">
      <c r="E12" s="9" t="str">
        <v>Réel</v>
      </c>
    </row>
    <row r="13">
      <c r="E13" s="9" t="str">
        <v>Cumul réel</v>
      </c>
      <c r="F13" s="10">
        <f>F12</f>
        <v>0</v>
      </c>
      <c r="G13" s="10">
        <f>G12+F13</f>
        <v>0</v>
      </c>
      <c r="H13" s="10">
        <f>H12+G13</f>
        <v>0</v>
      </c>
      <c r="I13" s="10">
        <f>I12+H13</f>
        <v>0</v>
      </c>
      <c r="J13" s="10">
        <f>J12+I13</f>
        <v>0</v>
      </c>
      <c r="K13" s="10">
        <f>K12+J13</f>
        <v>0</v>
      </c>
      <c r="L13" s="10">
        <f>L12+K13</f>
        <v>0</v>
      </c>
      <c r="M13" s="10">
        <f>M12+L13</f>
        <v>0</v>
      </c>
      <c r="N13" s="10">
        <f>N12+M13</f>
        <v>0</v>
      </c>
      <c r="O13" s="10">
        <f>O12+N13</f>
        <v>0</v>
      </c>
      <c r="P13" s="10">
        <f>P12+O13</f>
        <v>0</v>
      </c>
      <c r="Q13" s="10">
        <f>Q12+P13</f>
        <v>0</v>
      </c>
    </row>
    <row r="14"/>
    <row r="15">
      <c r="E15" s="9" t="str">
        <v>Ecart cumulé</v>
      </c>
      <c r="F15" s="10">
        <f>F13-F10</f>
        <v>0</v>
      </c>
      <c r="G15" s="10">
        <f>G13-G10</f>
        <v>0</v>
      </c>
      <c r="H15" s="10">
        <f>H13-H10</f>
        <v>0</v>
      </c>
      <c r="I15" s="10">
        <f>I13-I10</f>
        <v>0</v>
      </c>
      <c r="J15" s="10">
        <f>J13-J10</f>
        <v>0</v>
      </c>
      <c r="K15" s="10">
        <f>K13-K10</f>
        <v>0</v>
      </c>
      <c r="L15" s="10">
        <f>L13-L10</f>
        <v>0</v>
      </c>
      <c r="M15" s="10">
        <f>M13-M10</f>
        <v>0</v>
      </c>
      <c r="N15" s="10">
        <f>N13-N10</f>
        <v>0</v>
      </c>
      <c r="O15" s="10">
        <f>O13-O10</f>
        <v>0</v>
      </c>
      <c r="P15" s="10">
        <f>P13-P10</f>
        <v>0</v>
      </c>
      <c r="Q15" s="10">
        <f>Q13-Q10</f>
        <v>0</v>
      </c>
    </row>
    <row r="16"/>
    <row r="17" xml:space="preserve">
      <c r="C17" s="6" t="str" xml:space="preserve">
        <v xml:space="preserve">Montant des commandes _x000d_
(en € HT)</v>
      </c>
      <c r="E17" s="9" t="str">
        <v>Prévisions</v>
      </c>
      <c r="F17" s="10">
        <f>'Commandes - Calculs auto'!D42</f>
        <v>0</v>
      </c>
      <c r="G17" s="10">
        <f>'Commandes - Calculs auto'!E42</f>
        <v>0</v>
      </c>
      <c r="H17" s="10">
        <f>'Commandes - Calculs auto'!F42</f>
        <v>0</v>
      </c>
      <c r="I17" s="10">
        <f>'Commandes - Calculs auto'!G42</f>
        <v>0</v>
      </c>
      <c r="J17" s="10">
        <f>'Commandes - Calculs auto'!H42</f>
        <v>0</v>
      </c>
      <c r="K17" s="10">
        <f>'Commandes - Calculs auto'!I42</f>
        <v>0</v>
      </c>
      <c r="L17" s="10">
        <f>'Commandes - Calculs auto'!J42</f>
        <v>0</v>
      </c>
      <c r="M17" s="10">
        <f>'Commandes - Calculs auto'!K42</f>
        <v>0</v>
      </c>
      <c r="N17" s="10">
        <f>'Commandes - Calculs auto'!L42</f>
        <v>0</v>
      </c>
      <c r="O17" s="10">
        <f>'Commandes - Calculs auto'!M42</f>
        <v>0</v>
      </c>
      <c r="P17" s="10">
        <f>'Commandes - Calculs auto'!N42</f>
        <v>0</v>
      </c>
      <c r="Q17" s="10">
        <f>'Commandes - Calculs auto'!O42</f>
        <v>0</v>
      </c>
    </row>
    <row r="18">
      <c r="E18" s="9" t="str">
        <v>Cumul prévisions</v>
      </c>
      <c r="F18" s="10">
        <f>F17</f>
        <v>0</v>
      </c>
      <c r="G18" s="10">
        <f>G17+F18</f>
        <v>0</v>
      </c>
      <c r="H18" s="10">
        <f>H17+G18</f>
        <v>0</v>
      </c>
      <c r="I18" s="10">
        <f>I17+H18</f>
        <v>0</v>
      </c>
      <c r="J18" s="10">
        <f>J17+I18</f>
        <v>0</v>
      </c>
      <c r="K18" s="10">
        <f>K17+J18</f>
        <v>0</v>
      </c>
      <c r="L18" s="10">
        <f>L17+K18</f>
        <v>0</v>
      </c>
      <c r="M18" s="10">
        <f>M17+L18</f>
        <v>0</v>
      </c>
      <c r="N18" s="10">
        <f>N17+M18</f>
        <v>0</v>
      </c>
      <c r="O18" s="10">
        <f>O17+N18</f>
        <v>0</v>
      </c>
      <c r="P18" s="10">
        <f>P17+O18</f>
        <v>0</v>
      </c>
      <c r="Q18" s="10">
        <f>Q17+P18</f>
        <v>0</v>
      </c>
    </row>
    <row r="19"/>
    <row r="20">
      <c r="E20" s="9" t="str">
        <v>Réel</v>
      </c>
    </row>
    <row r="21">
      <c r="E21" s="9" t="str">
        <v>Cumul réel</v>
      </c>
      <c r="F21" s="10">
        <f>F20</f>
        <v>0</v>
      </c>
      <c r="G21" s="10">
        <f>G20+F21</f>
        <v>0</v>
      </c>
      <c r="H21" s="10">
        <f>H20+G21</f>
        <v>0</v>
      </c>
      <c r="I21" s="10">
        <f>I20+H21</f>
        <v>0</v>
      </c>
      <c r="J21" s="10">
        <f>J20+I21</f>
        <v>0</v>
      </c>
      <c r="K21" s="10">
        <f>K20+J21</f>
        <v>0</v>
      </c>
      <c r="L21" s="10">
        <f>L20+K21</f>
        <v>0</v>
      </c>
      <c r="M21" s="10">
        <f>M20+L21</f>
        <v>0</v>
      </c>
      <c r="N21" s="10">
        <f>N20+M21</f>
        <v>0</v>
      </c>
      <c r="O21" s="10">
        <f>O20+N21</f>
        <v>0</v>
      </c>
      <c r="P21" s="10">
        <f>P20+O21</f>
        <v>0</v>
      </c>
      <c r="Q21" s="10">
        <f>Q20+P21</f>
        <v>0</v>
      </c>
    </row>
    <row r="22"/>
    <row r="23">
      <c r="E23" s="9" t="str">
        <v>Ecart cumulé</v>
      </c>
      <c r="F23" s="10">
        <f>F21-F18</f>
        <v>0</v>
      </c>
      <c r="G23" s="10">
        <f>G21-G18</f>
        <v>0</v>
      </c>
      <c r="H23" s="10">
        <f>H21-H18</f>
        <v>0</v>
      </c>
      <c r="I23" s="10">
        <f>I21-I18</f>
        <v>0</v>
      </c>
      <c r="J23" s="10">
        <f>J21-J18</f>
        <v>0</v>
      </c>
      <c r="K23" s="10">
        <f>K21-K18</f>
        <v>0</v>
      </c>
      <c r="L23" s="10">
        <f>L21-L18</f>
        <v>0</v>
      </c>
      <c r="M23" s="10">
        <f>M21-M18</f>
        <v>0</v>
      </c>
      <c r="N23" s="10">
        <f>N21-N18</f>
        <v>0</v>
      </c>
      <c r="O23" s="10">
        <f>O21-O18</f>
        <v>0</v>
      </c>
      <c r="P23" s="10">
        <f>P21-P18</f>
        <v>0</v>
      </c>
      <c r="Q23" s="10">
        <f>Q21-Q18</f>
        <v>0</v>
      </c>
    </row>
    <row r="24"/>
    <row r="25" xml:space="preserve">
      <c r="C25" s="6" t="str" xml:space="preserve">
        <v xml:space="preserve">Chiffre d'affaires encaissé _x000d_
(en € HT)</v>
      </c>
      <c r="E25" s="9" t="str">
        <v>Prévisions</v>
      </c>
      <c r="F25" s="10">
        <f>'Commandes - Calculs auto'!D22</f>
        <v>0</v>
      </c>
      <c r="G25" s="10">
        <f>'Commandes - Calculs auto'!E22</f>
        <v>0</v>
      </c>
      <c r="H25" s="10">
        <f>'Commandes - Calculs auto'!F22</f>
        <v>0</v>
      </c>
      <c r="I25" s="10">
        <f>'Commandes - Calculs auto'!G22</f>
        <v>0</v>
      </c>
      <c r="J25" s="10">
        <f>'Commandes - Calculs auto'!H22</f>
        <v>0</v>
      </c>
      <c r="K25" s="10">
        <f>'Commandes - Calculs auto'!I22</f>
        <v>0</v>
      </c>
      <c r="L25" s="10">
        <f>'Commandes - Calculs auto'!J22</f>
        <v>0</v>
      </c>
      <c r="M25" s="10">
        <f>'Commandes - Calculs auto'!K22</f>
        <v>0</v>
      </c>
      <c r="N25" s="10">
        <f>'Commandes - Calculs auto'!L22</f>
        <v>0</v>
      </c>
      <c r="O25" s="10">
        <f>'Commandes - Calculs auto'!M22</f>
        <v>0</v>
      </c>
      <c r="P25" s="10">
        <f>'Commandes - Calculs auto'!N22</f>
        <v>0</v>
      </c>
      <c r="Q25" s="10">
        <f>'Commandes - Calculs auto'!O22</f>
        <v>0</v>
      </c>
    </row>
    <row r="26">
      <c r="E26" s="9" t="str">
        <v>Cumul prévisions</v>
      </c>
      <c r="F26" s="10">
        <f>F25</f>
        <v>0</v>
      </c>
      <c r="G26" s="10">
        <f>G25+F26</f>
        <v>0</v>
      </c>
      <c r="H26" s="10">
        <f>H25+G26</f>
        <v>0</v>
      </c>
      <c r="I26" s="10">
        <f>I25+H26</f>
        <v>0</v>
      </c>
      <c r="J26" s="10">
        <f>J25+I26</f>
        <v>0</v>
      </c>
      <c r="K26" s="10">
        <f>K25+J26</f>
        <v>0</v>
      </c>
      <c r="L26" s="10">
        <f>L25+K26</f>
        <v>0</v>
      </c>
      <c r="M26" s="10">
        <f>M25+L26</f>
        <v>0</v>
      </c>
      <c r="N26" s="10">
        <f>N25+M26</f>
        <v>0</v>
      </c>
      <c r="O26" s="10">
        <f>O25+N26</f>
        <v>0</v>
      </c>
      <c r="P26" s="10">
        <f>P25+O26</f>
        <v>0</v>
      </c>
      <c r="Q26" s="10">
        <f>Q25+P26</f>
        <v>0</v>
      </c>
    </row>
    <row r="27"/>
    <row r="28">
      <c r="E28" s="9" t="str">
        <v>Réel</v>
      </c>
    </row>
    <row r="29">
      <c r="E29" s="9" t="str">
        <v>Cumul réel</v>
      </c>
      <c r="F29" s="10">
        <f>F28</f>
        <v>0</v>
      </c>
      <c r="G29" s="10">
        <f>G28+F29</f>
        <v>0</v>
      </c>
      <c r="H29" s="10">
        <f>H28+G29</f>
        <v>0</v>
      </c>
      <c r="I29" s="10">
        <f>I28+H29</f>
        <v>0</v>
      </c>
      <c r="J29" s="10">
        <f>J28+I29</f>
        <v>0</v>
      </c>
      <c r="K29" s="10">
        <f>K28+J29</f>
        <v>0</v>
      </c>
      <c r="L29" s="10">
        <f>L28+K29</f>
        <v>0</v>
      </c>
      <c r="M29" s="10">
        <f>M28+L29</f>
        <v>0</v>
      </c>
      <c r="N29" s="10">
        <f>N28+M29</f>
        <v>0</v>
      </c>
      <c r="O29" s="10">
        <f>O28+N29</f>
        <v>0</v>
      </c>
      <c r="P29" s="10">
        <f>P28+O29</f>
        <v>0</v>
      </c>
      <c r="Q29" s="10">
        <f>Q28+P29</f>
        <v>0</v>
      </c>
    </row>
    <row r="30"/>
    <row r="31">
      <c r="E31" s="9" t="str">
        <v>Ecart cumulé</v>
      </c>
      <c r="F31" s="10">
        <f>F29-F26</f>
        <v>0</v>
      </c>
      <c r="G31" s="10">
        <f>G29-G26</f>
        <v>0</v>
      </c>
      <c r="H31" s="10">
        <f>H29-H26</f>
        <v>0</v>
      </c>
      <c r="I31" s="10">
        <f>I29-I26</f>
        <v>0</v>
      </c>
      <c r="J31" s="10">
        <f>J29-J26</f>
        <v>0</v>
      </c>
      <c r="K31" s="10">
        <f>K29-K26</f>
        <v>0</v>
      </c>
      <c r="L31" s="10">
        <f>L29-L26</f>
        <v>0</v>
      </c>
      <c r="M31" s="10">
        <f>M29-M26</f>
        <v>0</v>
      </c>
      <c r="N31" s="10">
        <f>N29-N26</f>
        <v>0</v>
      </c>
      <c r="O31" s="10">
        <f>O29-O26</f>
        <v>0</v>
      </c>
      <c r="P31" s="10">
        <f>P29-P26</f>
        <v>0</v>
      </c>
      <c r="Q31" s="10">
        <f>Q29-Q26</f>
        <v>0</v>
      </c>
    </row>
    <row r="32"/>
    <row r="33" xml:space="preserve">
      <c r="C33" s="6" t="str" xml:space="preserve">
        <v xml:space="preserve">Marge brute encaissée _x000d_
(en € HT)</v>
      </c>
      <c r="E33" s="9" t="str">
        <v>Prévisions</v>
      </c>
      <c r="F33" s="10">
        <f>F25-'Charges variables'!D22</f>
        <v>0</v>
      </c>
      <c r="G33" s="10">
        <f>G25-'Charges variables'!E22</f>
        <v>0</v>
      </c>
      <c r="H33" s="10">
        <f>H25-'Charges variables'!F22</f>
        <v>0</v>
      </c>
      <c r="I33" s="10">
        <f>I25-'Charges variables'!G22</f>
        <v>0</v>
      </c>
      <c r="J33" s="10">
        <f>J25-'Charges variables'!H22</f>
        <v>0</v>
      </c>
      <c r="K33" s="10">
        <f>K25-'Charges variables'!I22</f>
        <v>0</v>
      </c>
      <c r="L33" s="10">
        <f>L25-'Charges variables'!J22</f>
        <v>0</v>
      </c>
      <c r="M33" s="10">
        <f>M25-'Charges variables'!K22</f>
        <v>0</v>
      </c>
      <c r="N33" s="10">
        <f>N25-'Charges variables'!L22</f>
        <v>0</v>
      </c>
      <c r="O33" s="10">
        <f>O25-'Charges variables'!M22</f>
        <v>0</v>
      </c>
      <c r="P33" s="10">
        <f>P25-'Charges variables'!N22</f>
        <v>0</v>
      </c>
      <c r="Q33" s="10">
        <f>Q25-'Charges variables'!O22</f>
        <v>0</v>
      </c>
    </row>
    <row r="34">
      <c r="E34" s="9" t="str">
        <v>Cumul prévisions</v>
      </c>
      <c r="F34" s="10">
        <f>F33</f>
        <v>0</v>
      </c>
      <c r="G34" s="10">
        <f>G33+F34</f>
        <v>0</v>
      </c>
      <c r="H34" s="10">
        <f>H33+G34</f>
        <v>0</v>
      </c>
      <c r="I34" s="10">
        <f>I33+H34</f>
        <v>0</v>
      </c>
      <c r="J34" s="10">
        <f>J33+I34</f>
        <v>0</v>
      </c>
      <c r="K34" s="10">
        <f>K33+J34</f>
        <v>0</v>
      </c>
      <c r="L34" s="10">
        <f>L33+K34</f>
        <v>0</v>
      </c>
      <c r="M34" s="10">
        <f>M33+L34</f>
        <v>0</v>
      </c>
      <c r="N34" s="10">
        <f>N33+M34</f>
        <v>0</v>
      </c>
      <c r="O34" s="10">
        <f>O33+N34</f>
        <v>0</v>
      </c>
      <c r="P34" s="10">
        <f>P33+O34</f>
        <v>0</v>
      </c>
      <c r="Q34" s="10">
        <f>Q33+P34</f>
        <v>0</v>
      </c>
    </row>
    <row r="35"/>
    <row r="36">
      <c r="E36" s="9" t="str">
        <v>Réel</v>
      </c>
    </row>
    <row r="37">
      <c r="E37" s="9" t="str">
        <v>Cumul réel</v>
      </c>
      <c r="F37" s="10">
        <f>F36</f>
        <v>0</v>
      </c>
      <c r="G37" s="10">
        <f>G36+F37</f>
        <v>0</v>
      </c>
      <c r="H37" s="10">
        <f>H36+G37</f>
        <v>0</v>
      </c>
      <c r="I37" s="10">
        <f>I36+H37</f>
        <v>0</v>
      </c>
      <c r="J37" s="10">
        <f>J36+I37</f>
        <v>0</v>
      </c>
      <c r="K37" s="10">
        <f>K36+J37</f>
        <v>0</v>
      </c>
      <c r="L37" s="10">
        <f>L36+K37</f>
        <v>0</v>
      </c>
      <c r="M37" s="10">
        <f>M36+L37</f>
        <v>0</v>
      </c>
      <c r="N37" s="10">
        <f>N36+M37</f>
        <v>0</v>
      </c>
      <c r="O37" s="10">
        <f>O36+N37</f>
        <v>0</v>
      </c>
      <c r="P37" s="10">
        <f>P36+O37</f>
        <v>0</v>
      </c>
      <c r="Q37" s="10">
        <f>Q36+P37</f>
        <v>0</v>
      </c>
    </row>
    <row r="38"/>
    <row r="39">
      <c r="E39" s="9" t="str">
        <v>Ecart cumulé</v>
      </c>
      <c r="F39" s="10">
        <f>F37-F34</f>
        <v>0</v>
      </c>
      <c r="G39" s="10">
        <f>G37-G34</f>
        <v>0</v>
      </c>
      <c r="H39" s="10">
        <f>H37-H34</f>
        <v>0</v>
      </c>
      <c r="I39" s="10">
        <f>I37-I34</f>
        <v>0</v>
      </c>
      <c r="J39" s="10">
        <f>J37-J34</f>
        <v>0</v>
      </c>
      <c r="K39" s="10">
        <f>K37-K34</f>
        <v>0</v>
      </c>
      <c r="L39" s="10">
        <f>L37-L34</f>
        <v>0</v>
      </c>
      <c r="M39" s="10">
        <f>M37-M34</f>
        <v>0</v>
      </c>
      <c r="N39" s="10">
        <f>N37-N34</f>
        <v>0</v>
      </c>
      <c r="O39" s="10">
        <f>O37-O34</f>
        <v>0</v>
      </c>
      <c r="P39" s="10">
        <f>P37-P34</f>
        <v>0</v>
      </c>
      <c r="Q39" s="10">
        <f>Q37-Q34</f>
        <v>0</v>
      </c>
    </row>
    <row r="40"/>
    <row r="41" xml:space="preserve">
      <c r="C41" s="6" t="str" xml:space="preserve">
        <v xml:space="preserve">Salaires et charges_x000d_
</v>
      </c>
      <c r="E41" s="9" t="str">
        <v>Prévisions</v>
      </c>
      <c r="F41" s="10">
        <f>'Personnel - Calculs auto'!C56</f>
        <v>0</v>
      </c>
      <c r="G41" s="10">
        <f>'Personnel - Calculs auto'!D56</f>
        <v>0</v>
      </c>
      <c r="H41" s="10">
        <f>'Personnel - Calculs auto'!E56</f>
        <v>0</v>
      </c>
      <c r="I41" s="10">
        <f>'Personnel - Calculs auto'!F56</f>
        <v>0</v>
      </c>
      <c r="J41" s="10">
        <f>'Personnel - Calculs auto'!G56</f>
        <v>0</v>
      </c>
      <c r="K41" s="10">
        <f>'Personnel - Calculs auto'!H56</f>
        <v>0</v>
      </c>
      <c r="L41" s="10">
        <f>'Personnel - Calculs auto'!I56</f>
        <v>0</v>
      </c>
      <c r="M41" s="10">
        <f>'Personnel - Calculs auto'!J56</f>
        <v>0</v>
      </c>
      <c r="N41" s="10">
        <f>'Personnel - Calculs auto'!K56</f>
        <v>0</v>
      </c>
      <c r="O41" s="10">
        <f>'Personnel - Calculs auto'!L56</f>
        <v>0</v>
      </c>
      <c r="P41" s="10">
        <f>'Personnel - Calculs auto'!M56</f>
        <v>0</v>
      </c>
      <c r="Q41" s="10">
        <f>'Personnel - Calculs auto'!N56</f>
        <v>0</v>
      </c>
    </row>
    <row r="42">
      <c r="E42" s="9" t="str">
        <v>Cumul prévisions</v>
      </c>
      <c r="F42" s="10">
        <f>F41</f>
        <v>0</v>
      </c>
      <c r="G42" s="10">
        <f>G41+F42</f>
        <v>0</v>
      </c>
      <c r="H42" s="10">
        <f>H41+G42</f>
        <v>0</v>
      </c>
      <c r="I42" s="10">
        <f>I41+H42</f>
        <v>0</v>
      </c>
      <c r="J42" s="10">
        <f>J41+I42</f>
        <v>0</v>
      </c>
      <c r="K42" s="10">
        <f>K41+J42</f>
        <v>0</v>
      </c>
      <c r="L42" s="10">
        <f>L41+K42</f>
        <v>0</v>
      </c>
      <c r="M42" s="10">
        <f>M41+L42</f>
        <v>0</v>
      </c>
      <c r="N42" s="10">
        <f>N41+M42</f>
        <v>0</v>
      </c>
      <c r="O42" s="10">
        <f>O41+N42</f>
        <v>0</v>
      </c>
      <c r="P42" s="10">
        <f>P41+O42</f>
        <v>0</v>
      </c>
      <c r="Q42" s="10">
        <f>Q41+P42</f>
        <v>0</v>
      </c>
    </row>
    <row r="43"/>
    <row r="44">
      <c r="E44" s="9" t="str">
        <v>Réel</v>
      </c>
    </row>
    <row r="45">
      <c r="E45" s="9" t="str">
        <v>Cumul réel</v>
      </c>
      <c r="F45" s="10">
        <f>F44</f>
        <v>0</v>
      </c>
      <c r="G45" s="10">
        <f>G44+F45</f>
        <v>0</v>
      </c>
      <c r="H45" s="10">
        <f>H44+G45</f>
        <v>0</v>
      </c>
      <c r="I45" s="10">
        <f>I44+H45</f>
        <v>0</v>
      </c>
      <c r="J45" s="10">
        <f>J44+I45</f>
        <v>0</v>
      </c>
      <c r="K45" s="10">
        <f>K44+J45</f>
        <v>0</v>
      </c>
      <c r="L45" s="10">
        <f>L44+K45</f>
        <v>0</v>
      </c>
      <c r="M45" s="10">
        <f>M44+L45</f>
        <v>0</v>
      </c>
      <c r="N45" s="10">
        <f>N44+M45</f>
        <v>0</v>
      </c>
      <c r="O45" s="10">
        <f>O44+N45</f>
        <v>0</v>
      </c>
      <c r="P45" s="10">
        <f>P44+O45</f>
        <v>0</v>
      </c>
      <c r="Q45" s="10">
        <f>Q44+P45</f>
        <v>0</v>
      </c>
    </row>
    <row r="46"/>
    <row r="47">
      <c r="E47" s="9" t="str">
        <v>Ecart cumulé</v>
      </c>
      <c r="F47" s="10">
        <f>F45-F42</f>
        <v>0</v>
      </c>
      <c r="G47" s="10">
        <f>G45-G42</f>
        <v>0</v>
      </c>
      <c r="H47" s="10">
        <f>H45-H42</f>
        <v>0</v>
      </c>
      <c r="I47" s="10">
        <f>I45-I42</f>
        <v>0</v>
      </c>
      <c r="J47" s="10">
        <f>J45-J42</f>
        <v>0</v>
      </c>
      <c r="K47" s="10">
        <f>K45-K42</f>
        <v>0</v>
      </c>
      <c r="L47" s="10">
        <f>L45-L42</f>
        <v>0</v>
      </c>
      <c r="M47" s="10">
        <f>M45-M42</f>
        <v>0</v>
      </c>
      <c r="N47" s="10">
        <f>N45-N42</f>
        <v>0</v>
      </c>
      <c r="O47" s="10">
        <f>O45-O42</f>
        <v>0</v>
      </c>
      <c r="P47" s="10">
        <f>P45-P42</f>
        <v>0</v>
      </c>
      <c r="Q47" s="10">
        <f>Q45-Q42</f>
        <v>0</v>
      </c>
    </row>
    <row r="48"/>
    <row r="49" xml:space="preserve">
      <c r="C49" s="6" t="str" xml:space="preserve">
        <v xml:space="preserve">Effectifs _x000d_
fin de mois</v>
      </c>
      <c r="E49" s="9" t="str">
        <v>Prévisions</v>
      </c>
      <c r="F49" s="16">
        <f>INDEX(SUMPRODUCT((Personnel!$C$10:$C$29&lt;&gt;1)*(Personnel!F$10:F$29&lt;&gt;0)),0,1)</f>
        <v>0</v>
      </c>
      <c r="G49" s="16">
        <f>INDEX(SUMPRODUCT((Personnel!$C$10:$C$29&lt;&gt;1)*(Personnel!G$10:G$29&lt;&gt;0)),0,1)</f>
        <v>0</v>
      </c>
      <c r="H49" s="16">
        <f>INDEX(SUMPRODUCT((Personnel!$C$10:$C$29&lt;&gt;1)*(Personnel!H$10:H$29&lt;&gt;0)),0,1)</f>
        <v>0</v>
      </c>
      <c r="I49" s="16">
        <f>INDEX(SUMPRODUCT((Personnel!$C$10:$C$29&lt;&gt;1)*(Personnel!I$10:I$29&lt;&gt;0)),0,1)</f>
        <v>0</v>
      </c>
      <c r="J49" s="16">
        <f>INDEX(SUMPRODUCT((Personnel!$C$10:$C$29&lt;&gt;1)*(Personnel!J$10:J$29&lt;&gt;0)),0,1)</f>
        <v>0</v>
      </c>
      <c r="K49" s="16">
        <f>INDEX(SUMPRODUCT((Personnel!$C$10:$C$29&lt;&gt;1)*(Personnel!K$10:K$29&lt;&gt;0)),0,1)</f>
        <v>0</v>
      </c>
      <c r="L49" s="16">
        <f>INDEX(SUMPRODUCT((Personnel!$C$10:$C$29&lt;&gt;1)*(Personnel!L$10:L$29&lt;&gt;0)),0,1)</f>
        <v>0</v>
      </c>
      <c r="M49" s="16">
        <f>INDEX(SUMPRODUCT((Personnel!$C$10:$C$29&lt;&gt;1)*(Personnel!M$10:M$29&lt;&gt;0)),0,1)</f>
        <v>0</v>
      </c>
      <c r="N49" s="16">
        <f>INDEX(SUMPRODUCT((Personnel!$C$10:$C$29&lt;&gt;1)*(Personnel!N$10:N$29&lt;&gt;0)),0,1)</f>
        <v>0</v>
      </c>
      <c r="O49" s="16">
        <f>INDEX(SUMPRODUCT((Personnel!$C$10:$C$29&lt;&gt;1)*(Personnel!O$10:O$29&lt;&gt;0)),0,1)</f>
        <v>0</v>
      </c>
      <c r="P49" s="16">
        <f>INDEX(SUMPRODUCT((Personnel!$C$10:$C$29&lt;&gt;1)*(Personnel!P$10:P$29&lt;&gt;0)),0,1)</f>
        <v>0</v>
      </c>
      <c r="Q49" s="16">
        <f>INDEX(SUMPRODUCT((Personnel!$C$10:$C$29&lt;&gt;1)*(Personnel!Q$10:Q$29&lt;&gt;0)),0,1)</f>
        <v>0</v>
      </c>
    </row>
    <row r="50"/>
    <row r="51">
      <c r="E51" s="9" t="str">
        <v>Réel</v>
      </c>
    </row>
    <row r="52"/>
    <row r="53">
      <c r="C53" s="6" t="str">
        <v>Trésorerie</v>
      </c>
      <c r="E53" s="9" t="str">
        <v>Prévisions</v>
      </c>
      <c r="F53" s="10">
        <f>Trésorerie!D68</f>
        <v>0</v>
      </c>
      <c r="G53" s="10">
        <f>Trésorerie!E68</f>
        <v>0</v>
      </c>
      <c r="H53" s="10">
        <f>Trésorerie!F68</f>
        <v>0</v>
      </c>
      <c r="I53" s="10">
        <f>Trésorerie!G68</f>
        <v>0</v>
      </c>
      <c r="J53" s="10">
        <f>Trésorerie!H68</f>
        <v>0</v>
      </c>
      <c r="K53" s="10">
        <f>Trésorerie!I68</f>
        <v>0</v>
      </c>
      <c r="L53" s="10">
        <f>Trésorerie!J68</f>
        <v>0</v>
      </c>
      <c r="M53" s="10">
        <f>Trésorerie!K68</f>
        <v>0</v>
      </c>
      <c r="N53" s="10">
        <f>Trésorerie!L68</f>
        <v>0</v>
      </c>
      <c r="O53" s="10">
        <f>Trésorerie!M68</f>
        <v>0</v>
      </c>
      <c r="P53" s="10">
        <f>Trésorerie!N68</f>
        <v>0</v>
      </c>
      <c r="Q53" s="10">
        <f>Trésorerie!O68</f>
        <v>0</v>
      </c>
    </row>
    <row r="54"/>
    <row r="55">
      <c r="E55" s="9" t="str">
        <v>Réel</v>
      </c>
    </row>
    <row r="56"/>
    <row r="57">
      <c r="E57" s="9" t="str">
        <v>Ecart cumulé</v>
      </c>
      <c r="F57" s="10">
        <f>F55-F53</f>
        <v>0</v>
      </c>
      <c r="G57" s="10">
        <f>G55-G53</f>
        <v>0</v>
      </c>
      <c r="H57" s="10">
        <f>H55-H53</f>
        <v>0</v>
      </c>
      <c r="I57" s="10">
        <f>I55-I53</f>
        <v>0</v>
      </c>
      <c r="J57" s="10">
        <f>J55-J53</f>
        <v>0</v>
      </c>
      <c r="K57" s="10">
        <f>K55-K53</f>
        <v>0</v>
      </c>
      <c r="L57" s="10">
        <f>L55-L53</f>
        <v>0</v>
      </c>
      <c r="M57" s="10">
        <f>M55-M53</f>
        <v>0</v>
      </c>
      <c r="N57" s="10">
        <f>N55-N53</f>
        <v>0</v>
      </c>
      <c r="O57" s="10">
        <f>O55-O53</f>
        <v>0</v>
      </c>
      <c r="P57" s="10">
        <f>P55-P53</f>
        <v>0</v>
      </c>
      <c r="Q57" s="10">
        <f>Q55-Q53</f>
        <v>0</v>
      </c>
    </row>
    <row r="58"/>
    <row r="59">
      <c r="C59" s="6" t="str">
        <v>CA / Effectifs prévisionnels</v>
      </c>
      <c r="E59" s="9" t="str">
        <v>Instantané</v>
      </c>
      <c r="F59" s="10">
        <f>IF(F49&lt;&gt;0,F25/F49,0)</f>
        <v>0</v>
      </c>
      <c r="G59" s="10">
        <f>IF(G49&lt;&gt;0,G25/G49,0)</f>
        <v>0</v>
      </c>
      <c r="H59" s="10">
        <f>IF(H49&lt;&gt;0,H25/H49,0)</f>
        <v>0</v>
      </c>
      <c r="I59" s="10">
        <f>IF(I49&lt;&gt;0,I25/I49,0)</f>
        <v>0</v>
      </c>
      <c r="J59" s="10">
        <f>IF(J49&lt;&gt;0,J25/J49,0)</f>
        <v>0</v>
      </c>
      <c r="K59" s="10">
        <f>IF(K49&lt;&gt;0,K25/K49,0)</f>
        <v>0</v>
      </c>
      <c r="L59" s="10">
        <f>IF(L49&lt;&gt;0,L25/L49,0)</f>
        <v>0</v>
      </c>
      <c r="M59" s="10">
        <f>IF(M49&lt;&gt;0,M25/M49,0)</f>
        <v>0</v>
      </c>
      <c r="N59" s="10">
        <f>IF(N49&lt;&gt;0,N25/N49,0)</f>
        <v>0</v>
      </c>
      <c r="O59" s="10">
        <f>IF(O49&lt;&gt;0,O25/O49,0)</f>
        <v>0</v>
      </c>
      <c r="P59" s="10">
        <f>IF(P49&lt;&gt;0,P25/P49,0)</f>
        <v>0</v>
      </c>
      <c r="Q59" s="10">
        <f>IF(Q49&lt;&gt;0,Q25/Q49,0)</f>
        <v>0</v>
      </c>
    </row>
    <row r="60">
      <c r="E60" s="9" t="str">
        <v>Cumulé</v>
      </c>
      <c r="F60" s="10">
        <f>IF(F49&lt;&gt;0,F26/F49,0)</f>
        <v>0</v>
      </c>
      <c r="G60" s="10">
        <f>IF(G49&lt;&gt;0,G26/G49,0)</f>
        <v>0</v>
      </c>
      <c r="H60" s="10">
        <f>IF(H49&lt;&gt;0,H26/H49,0)</f>
        <v>0</v>
      </c>
      <c r="I60" s="10">
        <f>IF(I49&lt;&gt;0,I26/I49,0)</f>
        <v>0</v>
      </c>
      <c r="J60" s="10">
        <f>IF(J49&lt;&gt;0,J26/J49,0)</f>
        <v>0</v>
      </c>
      <c r="K60" s="10">
        <f>IF(K49&lt;&gt;0,K26/K49,0)</f>
        <v>0</v>
      </c>
      <c r="L60" s="10">
        <f>IF(L49&lt;&gt;0,L26/L49,0)</f>
        <v>0</v>
      </c>
      <c r="M60" s="10">
        <f>IF(M49&lt;&gt;0,M26/M49,0)</f>
        <v>0</v>
      </c>
      <c r="N60" s="10">
        <f>IF(N49&lt;&gt;0,N26/N49,0)</f>
        <v>0</v>
      </c>
      <c r="O60" s="10">
        <f>IF(O49&lt;&gt;0,O26/O49,0)</f>
        <v>0</v>
      </c>
      <c r="P60" s="10">
        <f>IF(P49&lt;&gt;0,P26/P49,0)</f>
        <v>0</v>
      </c>
      <c r="Q60" s="10">
        <f>IF(Q49&lt;&gt;0,Q26/Q49,0)</f>
        <v>0</v>
      </c>
    </row>
    <row r="61" ht="15" customHeight="1"/>
  </sheetData>
  <mergeCells count="11">
    <mergeCell ref="C5:Q5"/>
    <mergeCell ref="C3:E3"/>
    <mergeCell ref="C49:C51"/>
    <mergeCell ref="C53:C57"/>
    <mergeCell ref="C59:C60"/>
    <mergeCell ref="C7:E7"/>
    <mergeCell ref="C9:C15"/>
    <mergeCell ref="C17:C23"/>
    <mergeCell ref="C25:C31"/>
    <mergeCell ref="C33:C39"/>
    <mergeCell ref="C41:C47"/>
  </mergeCells>
  <pageMargins left="0.7086614173228347" right="0.7086614173228347" top="0.7480314960629921" bottom="0.7480314960629921" header="0.31496062992125984" footer="0.31496062992125984"/>
  <ignoredErrors>
    <ignoredError numberStoredAsText="1" sqref="B1:R61"/>
  </ignoredErrors>
</worksheet>
</file>

<file path=xl/worksheets/sheet13.xml><?xml version="1.0" encoding="utf-8"?>
<worksheet xmlns="http://schemas.openxmlformats.org/spreadsheetml/2006/main" xmlns:r="http://schemas.openxmlformats.org/officeDocument/2006/relationships">
  <dimension ref="B1:AA63"/>
  <sheetViews>
    <sheetView workbookViewId="0" rightToLeft="0"/>
  </sheetViews>
  <cols>
    <col min="1" max="1" customWidth="1" width="3.5546875"/>
    <col min="2" max="2" customWidth="1" width="3.109375"/>
    <col min="3" max="3" customWidth="1" width="7.109375"/>
    <col min="4" max="4" customWidth="1" width="7.33203125"/>
    <col min="5" max="5" customWidth="1" width="12.44140625"/>
    <col min="6" max="6" customWidth="1" width="12.44140625"/>
    <col min="7" max="7" customWidth="1" width="12.44140625"/>
    <col min="8" max="8" customWidth="1" width="12.44140625"/>
    <col min="9" max="9" customWidth="1" width="12.44140625"/>
    <col min="10" max="10" customWidth="1" width="12.44140625"/>
    <col min="11" max="11" customWidth="1" width="12.44140625"/>
    <col min="12" max="12" customWidth="1" width="12.44140625"/>
    <col min="13" max="13" customWidth="1" width="12.44140625"/>
    <col min="14" max="14" customWidth="1" width="3.5546875"/>
    <col min="15" max="15" customWidth="1" width="7.5546875"/>
    <col min="16" max="16" customWidth="1" width="13.44140625"/>
    <col min="17" max="17" customWidth="1" width="11.5546875"/>
    <col min="18" max="18" customWidth="1" width="12.5546875"/>
    <col min="19" max="19" customWidth="1" width="15.33203125"/>
    <col min="20" max="20" customWidth="1" width="12"/>
    <col min="21" max="21" customWidth="1" width="7.88671875"/>
    <col min="22" max="22" customWidth="1" width="7.33203125"/>
    <col min="23" max="23" customWidth="1" width="6.6640625"/>
    <col min="24" max="24" customWidth="1" width="7.33203125"/>
    <col min="25" max="25" customWidth="1" width="5.109375"/>
    <col min="26" max="26" customWidth="1" width="7.33203125"/>
    <col min="27" max="27" customWidth="1" width="3.44140625"/>
  </cols>
  <sheetData>
    <row r="1" ht="15" customHeight="1"/>
    <row r="2"/>
    <row r="3">
      <c r="C3" t="str">
        <v>SYNTHESE</v>
      </c>
    </row>
    <row r="4"/>
    <row r="5">
      <c r="C5" t="str">
        <v>Note : Cette synthèse permet d'analyser son projet avec une vision centralisée. Tout est calculé automatiquement.</v>
      </c>
    </row>
    <row r="6"/>
    <row r="7">
      <c r="C7" t="str">
        <v>Chiffre d'affaires et résultats prévisionnels (en  € HT)</v>
      </c>
      <c r="O7" t="str">
        <v>Trésorerie et BFR sur 9 ans</v>
      </c>
    </row>
    <row r="8"/>
    <row r="9"/>
    <row r="10"/>
    <row r="11"/>
    <row r="12"/>
    <row r="13"/>
    <row r="14"/>
    <row r="15"/>
    <row r="16"/>
    <row r="17"/>
    <row r="18"/>
    <row r="19"/>
    <row r="20"/>
    <row r="21" ht="15" customHeight="1">
      <c r="C21" t="str">
        <v>Point mort annuel (moyen) (en € HT)</v>
      </c>
    </row>
    <row r="22" ht="15" customHeight="1"/>
    <row r="23">
      <c r="E23">
        <f>YEAR(CONFIG!D7)</f>
        <v>2021</v>
      </c>
      <c r="F23">
        <f>+E23+1</f>
        <v>2022</v>
      </c>
      <c r="G23">
        <f>+F23+1</f>
        <v>2023</v>
      </c>
      <c r="H23">
        <f>+G23+1</f>
        <v>2024</v>
      </c>
      <c r="I23">
        <f>+H23+1</f>
        <v>2025</v>
      </c>
      <c r="J23">
        <f>+I23+1</f>
        <v>2026</v>
      </c>
      <c r="K23">
        <f>+J23+1</f>
        <v>2027</v>
      </c>
      <c r="L23">
        <f>+K23+1</f>
        <v>2028</v>
      </c>
      <c r="M23">
        <f>+L23+1</f>
        <v>2029</v>
      </c>
    </row>
    <row r="24" ht="18" customHeight="1">
      <c r="C24" t="str">
        <v>Point mort</v>
      </c>
      <c r="E24" s="10">
        <f>IF('Comptes de résultats'!D8&lt;&gt;0,IF('Comptes de résultats'!D11/'Comptes de résultats'!D8&lt;&gt;0,('Comptes de résultats'!D14+'Comptes de résultats'!D18+'Comptes de résultats'!D20+'Comptes de résultats'!D24+'Comptes de résultats'!D29-'Comptes de résultats'!D19)/('Comptes de résultats'!D11/'Comptes de résultats'!D8),0),0)</f>
        <v>0</v>
      </c>
      <c r="F24" s="10">
        <f>IF('Comptes de résultats'!E8&lt;&gt;0,IF('Comptes de résultats'!E11/'Comptes de résultats'!E8&lt;&gt;0,('Comptes de résultats'!E14+'Comptes de résultats'!E18+'Comptes de résultats'!E20+'Comptes de résultats'!E24+'Comptes de résultats'!E29-'Comptes de résultats'!E19)/('Comptes de résultats'!E11/'Comptes de résultats'!E8),0),0)</f>
        <v>0</v>
      </c>
      <c r="G24" s="10">
        <f>IF('Comptes de résultats'!F8&lt;&gt;0,IF('Comptes de résultats'!F11/'Comptes de résultats'!F8&lt;&gt;0,('Comptes de résultats'!F14+'Comptes de résultats'!F18+'Comptes de résultats'!F20+'Comptes de résultats'!F24+'Comptes de résultats'!F29-'Comptes de résultats'!F19)/('Comptes de résultats'!F11/'Comptes de résultats'!F8),0),0)</f>
        <v>0</v>
      </c>
      <c r="H24" s="10">
        <f>IF('Comptes de résultats'!G8&lt;&gt;0,IF('Comptes de résultats'!G11/'Comptes de résultats'!G8&lt;&gt;0,('Comptes de résultats'!G14+'Comptes de résultats'!G18+'Comptes de résultats'!G20+'Comptes de résultats'!G24+'Comptes de résultats'!G29-'Comptes de résultats'!G19)/('Comptes de résultats'!G11/'Comptes de résultats'!G8),0),0)</f>
        <v>0</v>
      </c>
      <c r="I24" s="10">
        <f>IF('Comptes de résultats'!H8&lt;&gt;0,IF('Comptes de résultats'!H11/'Comptes de résultats'!H8&lt;&gt;0,('Comptes de résultats'!H14+'Comptes de résultats'!H18+'Comptes de résultats'!H20+'Comptes de résultats'!H24+'Comptes de résultats'!H29-'Comptes de résultats'!H19)/('Comptes de résultats'!H11/'Comptes de résultats'!H8),0),0)</f>
        <v>0</v>
      </c>
      <c r="J24" s="10">
        <f>IF('Comptes de résultats'!I8&lt;&gt;0,IF('Comptes de résultats'!I11/'Comptes de résultats'!I8&lt;&gt;0,('Comptes de résultats'!I14+'Comptes de résultats'!I18+'Comptes de résultats'!I20+'Comptes de résultats'!I24+'Comptes de résultats'!I29-'Comptes de résultats'!I19)/('Comptes de résultats'!I11/'Comptes de résultats'!I8),0),0)</f>
        <v>0</v>
      </c>
      <c r="K24" s="10">
        <f>IF('Comptes de résultats'!J8&lt;&gt;0,IF('Comptes de résultats'!J11/'Comptes de résultats'!J8&lt;&gt;0,('Comptes de résultats'!J14+'Comptes de résultats'!J18+'Comptes de résultats'!J20+'Comptes de résultats'!J24+'Comptes de résultats'!J29-'Comptes de résultats'!J19)/('Comptes de résultats'!J11/'Comptes de résultats'!J8),0),0)</f>
        <v>0</v>
      </c>
      <c r="L24" s="10">
        <f>IF('Comptes de résultats'!K8&lt;&gt;0,IF('Comptes de résultats'!K11/'Comptes de résultats'!K8&lt;&gt;0,('Comptes de résultats'!K14+'Comptes de résultats'!K18+'Comptes de résultats'!K20+'Comptes de résultats'!K24+'Comptes de résultats'!K29-'Comptes de résultats'!K19)/('Comptes de résultats'!K11/'Comptes de résultats'!K8),0),0)</f>
        <v>0</v>
      </c>
      <c r="M24" s="10">
        <f>IF('Comptes de résultats'!L8&lt;&gt;0,IF('Comptes de résultats'!L11/'Comptes de résultats'!L8&lt;&gt;0,('Comptes de résultats'!L14+'Comptes de résultats'!L18+'Comptes de résultats'!L20+'Comptes de résultats'!L24+'Comptes de résultats'!L29-'Comptes de résultats'!L19)/('Comptes de résultats'!L11/'Comptes de résultats'!L8),0),0)</f>
        <v>0</v>
      </c>
    </row>
    <row r="25"/>
    <row r="26" ht="49.5" customHeight="1" xml:space="preserve">
      <c r="C26" t="str" xml:space="preserve">
        <v xml:space="preserve">Note d'aide à l'analyse : Le graphique du "chiffre d'affaires et résultats prévisionnels" vous permet de visualiser l'évolution prévisionnelle du CA et du résultat net. Evaluez le volume et la croissance du CA et du résultat au regard de vos objectifs et de vos moyens._x000d_
Le point mort est le seuil de CA à partir duquel l'entreprise est "rentable" pour un niveau de charges fixes (salaires, charge externes, ...). Comparez votre CA et le point mort année par année. Votre objectif doit être, à court ou moyen terme, d'obtenir un CA supérieur au point mort._x000d_
Le graphique "Trésorerie et BFR" vous permet de visualiser et d'analyser l'évolution de la trésorerie et du BFR sur 5 ans. Il est impératif que la trésorerie soit toujours positive. Concernant le BFR, si il  est positif et qu'il augmente cela représente une augmentation de besoin en financement alors que si il est négatif et diminue dans le temps, il s'agira d'une source de financement. Attention à bien en analyser les fluctuations et les impacts sur les besoins en financement._x000d_
</v>
      </c>
    </row>
    <row r="27" ht="15" customHeight="1"/>
    <row r="28"/>
    <row r="29" ht="15" customHeight="1"/>
    <row r="30" ht="15" customHeight="1"/>
    <row r="31"/>
    <row r="32"/>
    <row r="33"/>
    <row r="34"/>
    <row r="35"/>
    <row r="36"/>
    <row r="37"/>
    <row r="38"/>
    <row r="39"/>
    <row r="41" ht="15" customHeight="1"/>
    <row r="42"/>
    <row r="43"/>
    <row r="44"/>
    <row r="45"/>
    <row r="46"/>
    <row r="47"/>
    <row r="48"/>
    <row r="49"/>
    <row r="50"/>
    <row r="51"/>
    <row r="52"/>
    <row r="53"/>
    <row r="54"/>
    <row r="55"/>
    <row r="56"/>
    <row r="57"/>
    <row r="58"/>
    <row r="59"/>
    <row r="60"/>
    <row r="61"/>
    <row r="62"/>
    <row r="63"/>
  </sheetData>
  <mergeCells count="8">
    <mergeCell ref="C3:F3"/>
    <mergeCell ref="O7:Z7"/>
    <mergeCell ref="C26:Z26"/>
    <mergeCell ref="C24:D24"/>
    <mergeCell ref="C60:M63"/>
    <mergeCell ref="C21:M21"/>
    <mergeCell ref="C7:M7"/>
    <mergeCell ref="C5:Z5"/>
  </mergeCells>
  <pageMargins left="0.7" right="0.7" top="0.75" bottom="0.75" header="0.3" footer="0.3"/>
  <ignoredErrors>
    <ignoredError numberStoredAsText="1" sqref="B1:AA63"/>
  </ignoredErrors>
</worksheet>
</file>

<file path=xl/worksheets/sheet14.xml><?xml version="1.0" encoding="utf-8"?>
<worksheet xmlns="http://schemas.openxmlformats.org/spreadsheetml/2006/main" xmlns:r="http://schemas.openxmlformats.org/officeDocument/2006/relationships">
  <dimension ref="B1:P38"/>
  <sheetViews>
    <sheetView workbookViewId="0" rightToLeft="0"/>
  </sheetViews>
  <cols>
    <col min="1" max="1" customWidth="1" width="3.109375"/>
    <col min="2" max="2" customWidth="1" width="4.109375"/>
    <col min="3" max="3" customWidth="1" width="31.33203125"/>
    <col min="4" max="4" customWidth="1" width="16.5546875"/>
    <col min="5" max="5" customWidth="1" width="16.5546875"/>
    <col min="6" max="6" customWidth="1" width="16.5546875"/>
    <col min="7" max="7" customWidth="1" width="16.5546875"/>
    <col min="8" max="8" customWidth="1" width="16.5546875"/>
    <col min="9" max="9" customWidth="1" width="16.5546875"/>
    <col min="10" max="10" customWidth="1" width="16.5546875"/>
    <col min="11" max="11" customWidth="1" width="16.5546875"/>
    <col min="12" max="12" customWidth="1" width="16.5546875"/>
    <col min="13" max="13" customWidth="1" width="3.6640625"/>
  </cols>
  <sheetData>
    <row r="1" ht="15" customHeight="1"/>
    <row r="2"/>
    <row r="3">
      <c r="C3" t="str">
        <v>COMPTES DE RESULTATS (HT)</v>
      </c>
    </row>
    <row r="4"/>
    <row r="5">
      <c r="C5" t="str">
        <v>Note : Les comptes de résultats sont calculés automatiquement à partir des informations que vous avez renseignées.</v>
      </c>
    </row>
    <row r="6"/>
    <row r="7">
      <c r="D7">
        <f>YEAR(CONFIG!D7)</f>
        <v>2021</v>
      </c>
      <c r="E7">
        <f>+D7+1</f>
        <v>2022</v>
      </c>
      <c r="F7">
        <f>+E7+1</f>
        <v>2023</v>
      </c>
      <c r="G7">
        <f>+F7+1</f>
        <v>2024</v>
      </c>
      <c r="H7">
        <f>+G7+1</f>
        <v>2025</v>
      </c>
      <c r="I7">
        <f>+H7+1</f>
        <v>2026</v>
      </c>
      <c r="J7">
        <f>+I7+1</f>
        <v>2027</v>
      </c>
      <c r="K7">
        <f>+J7+1</f>
        <v>2028</v>
      </c>
      <c r="L7">
        <f>+K7+1</f>
        <v>2029</v>
      </c>
    </row>
    <row r="8">
      <c r="C8" t="str">
        <v>Chiffre d'affaires (CA)</v>
      </c>
      <c r="D8" s="13">
        <f>'Commandes - Calculs auto'!O43</f>
        <v>0</v>
      </c>
      <c r="E8" s="13">
        <f>'Commandes - Calculs auto'!AA43</f>
        <v>0</v>
      </c>
      <c r="F8" s="13">
        <f>'Commandes - Calculs auto'!AM43</f>
        <v>0</v>
      </c>
      <c r="G8" s="13">
        <f>'Commandes - Calculs auto'!AY43</f>
        <v>0</v>
      </c>
      <c r="H8" s="13">
        <f>'Commandes - Calculs auto'!BK43</f>
        <v>0</v>
      </c>
      <c r="I8" s="13">
        <f>'Commandes - Calculs auto'!BW43</f>
        <v>0</v>
      </c>
      <c r="J8" s="13">
        <f>'Commandes - Calculs auto'!CI43</f>
        <v>0</v>
      </c>
      <c r="K8" s="13">
        <f>'Commandes - Calculs auto'!CU43</f>
        <v>0</v>
      </c>
      <c r="L8" s="13">
        <f>'Commandes - Calculs auto'!DG43</f>
        <v>0</v>
      </c>
    </row>
    <row r="9"/>
    <row r="10">
      <c r="C10" t="str">
        <v>Achats et charges de production</v>
      </c>
      <c r="D10" s="13">
        <f>'Charges variables'!O41</f>
        <v>0</v>
      </c>
      <c r="E10" s="13">
        <f>'Charges variables'!AA41</f>
        <v>0</v>
      </c>
      <c r="F10" s="13">
        <f>'Charges variables'!AM41</f>
        <v>0</v>
      </c>
      <c r="G10" s="13">
        <f>'Charges variables'!AY41</f>
        <v>0</v>
      </c>
      <c r="H10" s="13">
        <f>'Charges variables'!BK41</f>
        <v>0</v>
      </c>
      <c r="I10" s="13">
        <f>'Charges variables'!BW41</f>
        <v>0</v>
      </c>
      <c r="J10" s="13">
        <f>'Charges variables'!CI41</f>
        <v>0</v>
      </c>
      <c r="K10" s="13">
        <f>'Charges variables'!CU41</f>
        <v>0</v>
      </c>
      <c r="L10" s="13">
        <f>'Charges variables'!DG41</f>
        <v>0</v>
      </c>
    </row>
    <row r="11">
      <c r="C11" t="str">
        <v>Marge brute</v>
      </c>
      <c r="D11" s="13">
        <f>D8-D10</f>
        <v>0</v>
      </c>
      <c r="E11" s="13">
        <f>E8-E10</f>
        <v>0</v>
      </c>
      <c r="F11" s="13">
        <f>F8-F10</f>
        <v>0</v>
      </c>
      <c r="G11" s="13">
        <f>G8-G10</f>
        <v>0</v>
      </c>
      <c r="H11" s="13">
        <f>H8-H10</f>
        <v>0</v>
      </c>
      <c r="I11" s="13">
        <f>I8-I10</f>
        <v>0</v>
      </c>
      <c r="J11" s="13">
        <f>J8-J10</f>
        <v>0</v>
      </c>
      <c r="K11" s="13">
        <f>K8-K10</f>
        <v>0</v>
      </c>
      <c r="L11" s="13">
        <f>L8-L10</f>
        <v>0</v>
      </c>
    </row>
    <row r="12">
      <c r="D12" s="7">
        <f>IF(D$8&lt;&gt;0,D11/D$8,)</f>
        <v>0</v>
      </c>
      <c r="E12" s="7">
        <f>IF(E$8&lt;&gt;0,E11/E$8,)</f>
        <v>0</v>
      </c>
      <c r="F12" s="7">
        <f>IF(F$8&lt;&gt;0,F11/F$8,)</f>
        <v>0</v>
      </c>
      <c r="G12" s="7">
        <f>IF(G$8&lt;&gt;0,G11/G$8,)</f>
        <v>0</v>
      </c>
      <c r="H12" s="7">
        <f>IF(H$8&lt;&gt;0,H11/H$8,)</f>
        <v>0</v>
      </c>
      <c r="I12" s="7">
        <f>IF(I$8&lt;&gt;0,I11/I$8,)</f>
        <v>0</v>
      </c>
      <c r="J12" s="7">
        <f>IF(J$8&lt;&gt;0,J11/J$8,)</f>
        <v>0</v>
      </c>
      <c r="K12" s="7">
        <f>IF(K$8&lt;&gt;0,K11/K$8,)</f>
        <v>0</v>
      </c>
      <c r="L12" s="7">
        <f>IF(L$8&lt;&gt;0,L11/L$8,)</f>
        <v>0</v>
      </c>
    </row>
    <row r="13"/>
    <row r="14">
      <c r="C14" t="str">
        <v>Charges externes</v>
      </c>
      <c r="D14" s="13">
        <f>'Charges externes'!D29+'Plan de financement'!D28</f>
        <v>0</v>
      </c>
      <c r="E14" s="13">
        <f>'Charges externes'!E29+'Plan de financement'!E28</f>
        <v>0</v>
      </c>
      <c r="F14" s="13">
        <f>'Charges externes'!F29+'Plan de financement'!F28</f>
        <v>0</v>
      </c>
      <c r="G14" s="13">
        <f>'Charges externes'!G29+'Plan de financement'!G28</f>
        <v>0</v>
      </c>
      <c r="H14" s="13">
        <f>'Charges externes'!H29+'Plan de financement'!H28</f>
        <v>0</v>
      </c>
      <c r="I14" s="13">
        <f>'Charges externes'!I29+'Plan de financement'!I28</f>
        <v>0</v>
      </c>
      <c r="J14" s="13">
        <f>'Charges externes'!J29+'Plan de financement'!J28</f>
        <v>0</v>
      </c>
      <c r="K14" s="13">
        <f>'Charges externes'!K29+'Plan de financement'!K28</f>
        <v>0</v>
      </c>
      <c r="L14" s="13">
        <f>'Charges externes'!L29+'Plan de financement'!L28</f>
        <v>0</v>
      </c>
    </row>
    <row r="15">
      <c r="C15" t="str">
        <v>Valeur ajoutée (VA)</v>
      </c>
      <c r="D15" s="13">
        <f>D11-D14</f>
        <v>0</v>
      </c>
      <c r="E15" s="13">
        <f>E11-E14</f>
        <v>0</v>
      </c>
      <c r="F15" s="13">
        <f>F11-F14</f>
        <v>0</v>
      </c>
      <c r="G15" s="13">
        <f>G11-G14</f>
        <v>0</v>
      </c>
      <c r="H15" s="13">
        <f>H11-H14</f>
        <v>0</v>
      </c>
      <c r="I15" s="13">
        <f>I11-I14</f>
        <v>0</v>
      </c>
      <c r="J15" s="13">
        <f>J11-J14</f>
        <v>0</v>
      </c>
      <c r="K15" s="13">
        <f>K11-K14</f>
        <v>0</v>
      </c>
      <c r="L15" s="13">
        <f>L11-L14</f>
        <v>0</v>
      </c>
    </row>
    <row r="16">
      <c r="D16" s="7">
        <f>IF(D$8&lt;&gt;0,D15/D$8,)</f>
        <v>0</v>
      </c>
      <c r="E16" s="7">
        <f>IF(E$8&lt;&gt;0,E15/E$8,)</f>
        <v>0</v>
      </c>
      <c r="F16" s="7">
        <f>IF(F$8&lt;&gt;0,F15/F$8,)</f>
        <v>0</v>
      </c>
      <c r="G16" s="7">
        <f>IF(G$8&lt;&gt;0,G15/G$8,)</f>
        <v>0</v>
      </c>
      <c r="H16" s="7">
        <f>IF(H$8&lt;&gt;0,H15/H$8,)</f>
        <v>0</v>
      </c>
      <c r="I16" s="7">
        <f>IF(I$8&lt;&gt;0,I15/I$8,)</f>
        <v>0</v>
      </c>
      <c r="J16" s="7">
        <f>IF(J$8&lt;&gt;0,J15/J$8,)</f>
        <v>0</v>
      </c>
      <c r="K16" s="7">
        <f>IF(K$8&lt;&gt;0,K15/K$8,)</f>
        <v>0</v>
      </c>
      <c r="L16" s="7">
        <f>IF(L$8&lt;&gt;0,L15/L$8,)</f>
        <v>0</v>
      </c>
    </row>
    <row r="17"/>
    <row r="18">
      <c r="C18" t="str">
        <v>Impôts et taxes</v>
      </c>
      <c r="D18" s="13">
        <f>'Impôts et taxes'!D15</f>
        <v>0</v>
      </c>
      <c r="E18" s="13">
        <f>'Impôts et taxes'!E15</f>
        <v>0</v>
      </c>
      <c r="F18" s="13">
        <f>'Impôts et taxes'!F15</f>
        <v>0</v>
      </c>
      <c r="G18" s="13">
        <f>'Impôts et taxes'!G15</f>
        <v>0</v>
      </c>
      <c r="H18" s="13">
        <f>'Impôts et taxes'!H15</f>
        <v>0</v>
      </c>
      <c r="I18" s="13">
        <f>'Impôts et taxes'!I15</f>
        <v>0</v>
      </c>
      <c r="J18" s="13">
        <f>'Impôts et taxes'!J15</f>
        <v>0</v>
      </c>
      <c r="K18" s="13">
        <f>'Impôts et taxes'!K15</f>
        <v>0</v>
      </c>
      <c r="L18" s="13">
        <f>'Impôts et taxes'!L15</f>
        <v>0</v>
      </c>
    </row>
    <row r="19">
      <c r="C19" t="str">
        <v>Subventions d'exploitation</v>
      </c>
      <c r="D19" s="13">
        <f>SUM(Trésorerie!D24:O26)</f>
        <v>0</v>
      </c>
      <c r="E19" s="13">
        <f>SUM(Trésorerie!P24:AA26)</f>
        <v>0</v>
      </c>
      <c r="F19" s="13">
        <f>SUM(Trésorerie!AB24:AM26)</f>
        <v>0</v>
      </c>
      <c r="G19" s="13">
        <f>SUM(Trésorerie!AN24:AY26)</f>
        <v>0</v>
      </c>
      <c r="H19" s="13">
        <f>SUM(Trésorerie!AZ24:BK26)</f>
        <v>0</v>
      </c>
      <c r="I19" s="13">
        <f>SUM(Trésorerie!BL24:BW26)</f>
        <v>0</v>
      </c>
      <c r="J19" s="13">
        <f>SUM(Trésorerie!BX24:CI26)</f>
        <v>0</v>
      </c>
      <c r="K19" s="13">
        <f>SUM(Trésorerie!CJ24:CU26)</f>
        <v>0</v>
      </c>
      <c r="L19" s="13">
        <f>SUM(Trésorerie!CV24:DG26)</f>
        <v>0</v>
      </c>
    </row>
    <row r="20">
      <c r="C20" t="str">
        <v>Charges de personnel</v>
      </c>
      <c r="D20" s="13">
        <f>Personnel!R30+'Personnel - Calculs auto'!O31</f>
        <v>0</v>
      </c>
      <c r="E20" s="13">
        <f>Personnel!AE30+'Personnel - Calculs auto'!AB31</f>
        <v>0</v>
      </c>
      <c r="F20" s="13">
        <f>Personnel!AH30+'Personnel - Calculs auto'!AE31</f>
        <v>0</v>
      </c>
      <c r="G20" s="13">
        <f>Personnel!AK30+'Personnel - Calculs auto'!AH31</f>
        <v>0</v>
      </c>
      <c r="H20" s="13">
        <f>Personnel!AN30+'Personnel - Calculs auto'!AK31</f>
        <v>0</v>
      </c>
      <c r="I20" s="13">
        <f>Personnel!AQ30+'Personnel - Calculs auto'!AN31</f>
        <v>0</v>
      </c>
      <c r="J20" s="13">
        <f>Personnel!AT30+'Personnel - Calculs auto'!AQ31</f>
        <v>0</v>
      </c>
      <c r="K20" s="13">
        <f>Personnel!AW30+'Personnel - Calculs auto'!AT31</f>
        <v>0</v>
      </c>
      <c r="L20" s="13">
        <f>Personnel!AZ30+'Personnel - Calculs auto'!AW31</f>
        <v>0</v>
      </c>
    </row>
    <row r="21">
      <c r="C21" t="str">
        <v>Excédent brut d'exploitation (EBE)</v>
      </c>
      <c r="D21" s="13">
        <f>D15+D19-D18-D20</f>
        <v>0</v>
      </c>
      <c r="E21" s="13">
        <f>E15+E19-E18-E20</f>
        <v>0</v>
      </c>
      <c r="F21" s="13">
        <f>F15+F19-F18-F20</f>
        <v>0</v>
      </c>
      <c r="G21" s="13">
        <f>G15+G19-G18-G20</f>
        <v>0</v>
      </c>
      <c r="H21" s="13">
        <f>H15+H19-H18-H20</f>
        <v>0</v>
      </c>
      <c r="I21" s="13">
        <f>I15+I19-I18-I20</f>
        <v>0</v>
      </c>
      <c r="J21" s="13">
        <f>J15+J19-J18-J20</f>
        <v>0</v>
      </c>
      <c r="K21" s="13">
        <f>K15+K19-K18-K20</f>
        <v>0</v>
      </c>
      <c r="L21" s="13">
        <f>L15+L19-L18-L20</f>
        <v>0</v>
      </c>
    </row>
    <row r="22">
      <c r="D22" s="7">
        <f>IF(D$8&lt;&gt;0,D21/D$8,)</f>
        <v>0</v>
      </c>
      <c r="E22" s="7">
        <f>IF(E$8&lt;&gt;0,E21/E$8,)</f>
        <v>0</v>
      </c>
      <c r="F22" s="7">
        <f>IF(F$8&lt;&gt;0,F21/F$8,)</f>
        <v>0</v>
      </c>
      <c r="G22" s="7">
        <f>IF(G$8&lt;&gt;0,G21/G$8,)</f>
        <v>0</v>
      </c>
      <c r="H22" s="7">
        <f>IF(H$8&lt;&gt;0,H21/H$8,)</f>
        <v>0</v>
      </c>
      <c r="I22" s="7">
        <f>IF(I$8&lt;&gt;0,I21/I$8,)</f>
        <v>0</v>
      </c>
      <c r="J22" s="7">
        <f>IF(J$8&lt;&gt;0,J21/J$8,)</f>
        <v>0</v>
      </c>
      <c r="K22" s="7">
        <f>IF(K$8&lt;&gt;0,K21/K$8,)</f>
        <v>0</v>
      </c>
      <c r="L22" s="7">
        <f>IF(L$8&lt;&gt;0,L21/L$8,)</f>
        <v>0</v>
      </c>
    </row>
    <row r="23"/>
    <row r="24">
      <c r="C24" t="str">
        <v>Dotations aux amortissements</v>
      </c>
      <c r="D24" s="13">
        <f>Investissements!BA30</f>
        <v>0</v>
      </c>
      <c r="E24" s="13">
        <f>Investissements!BB30</f>
        <v>0</v>
      </c>
      <c r="F24" s="13">
        <f>Investissements!BC30</f>
        <v>0</v>
      </c>
      <c r="G24" s="13">
        <f>Investissements!BD30</f>
        <v>0</v>
      </c>
      <c r="H24" s="13">
        <f>Investissements!BE30</f>
        <v>0</v>
      </c>
      <c r="I24" s="13">
        <f>Investissements!BF30</f>
        <v>0</v>
      </c>
      <c r="J24" s="13">
        <f>Investissements!BG30</f>
        <v>0</v>
      </c>
      <c r="K24" s="13">
        <f>Investissements!BH30</f>
        <v>0</v>
      </c>
      <c r="L24" s="13">
        <f>Investissements!BI30</f>
        <v>0</v>
      </c>
    </row>
    <row r="25">
      <c r="C25" t="str">
        <v>QP Subventions d'investissement</v>
      </c>
      <c r="D25" s="17">
        <f>+'Plan de financement'!D30/$N$25</f>
        <v>0</v>
      </c>
      <c r="E25" s="17">
        <f>+'Plan de financement'!E30/$N$25+IF($N$25&gt;=2,'Plan de financement'!D30/$N$25,0)</f>
        <v>0</v>
      </c>
      <c r="F25" s="17">
        <f>+'Plan de financement'!F30/$N$25+IF($N$25&gt;=2,'Plan de financement'!E30/$N$25,0)+IF($N$25&gt;=3,'Plan de financement'!D30/$N$25,0)</f>
        <v>0</v>
      </c>
      <c r="G25" s="17">
        <f>+'Plan de financement'!G30/$N$25+IF($N$25&gt;=2,'Plan de financement'!F30/$N$25,0)+IF($N$25&gt;=3,'Plan de financement'!E30/$N$25,0)+IF($N$25&gt;=4,'Plan de financement'!D30/$N$25,0)</f>
        <v>0</v>
      </c>
      <c r="H25" s="17">
        <f>+'Plan de financement'!H30/$N$25+IF($N$25&gt;=2,'Plan de financement'!G30/$N$25,0)+IF($N$25&gt;=3,'Plan de financement'!F30/$N$25,0)+IF($N$25&gt;=4,'Plan de financement'!E30/$N$25,0)+IF($N$25&gt;=5,'Plan de financement'!D30/$N$25,0)</f>
        <v>0</v>
      </c>
      <c r="I25" s="17">
        <f>+'Plan de financement'!I30/$N$25+IF($N$25&gt;=2,'Plan de financement'!H30/$N$25,0)+IF($N$25&gt;=3,'Plan de financement'!G30/$N$25,0)+IF($N$25&gt;=4,'Plan de financement'!F30/$N$25,0)+IF($N$25&gt;=5,'Plan de financement'!E30/$N$25,0)+IF($N$25&gt;=6,'Plan de financement'!D30/$N$25,0)</f>
        <v>0</v>
      </c>
      <c r="J25" s="17">
        <f>+'Plan de financement'!J30/$N$25+IF($N$25&gt;=2,'Plan de financement'!I30/$N$25,0)+IF($N$25&gt;=3,'Plan de financement'!H30/$N$25,0)+IF($N$25&gt;=4,'Plan de financement'!G30/$N$25,0)+IF($N$25&gt;=5,'Plan de financement'!F30/$N$25,0)+IF($N$25&gt;=6,'Plan de financement'!E30/$N$25,0)+IF($N$25&gt;=7,'Plan de financement'!D30/$N$25,0)</f>
        <v>0</v>
      </c>
      <c r="K25" s="17">
        <f>+'Plan de financement'!K30/$N$25+IF($N$25&gt;=2,'Plan de financement'!J30/$N$25,0)+IF($N$25&gt;=3,'Plan de financement'!I30/$N$25,0)+IF($N$25&gt;=4,'Plan de financement'!H30/$N$25,0)+IF($N$25&gt;=5,'Plan de financement'!G30/$N$25,0)+IF($N$25&gt;=6,'Plan de financement'!F30/$N$25,0)+IF($N$25&gt;=7,'Plan de financement'!E30/$N$25,0)+IF($N$25&gt;=8,'Plan de financement'!D30/$N$25,0)</f>
        <v>0</v>
      </c>
      <c r="L25" s="17">
        <f>+'Plan de financement'!L30/$N$25+IF($N$25&gt;=2,'Plan de financement'!K30/$N$25,0)+IF($N$25&gt;=3,'Plan de financement'!J30/$N$25,0)+IF($N$25&gt;=4,'Plan de financement'!I30/$N$25,0)+IF($N$25&gt;=5,'Plan de financement'!H30/$N$25,0)+IF($N$25&gt;=6,'Plan de financement'!G30/$N$25,0)+IF($N$25&gt;=7,'Plan de financement'!F30/$N$25,0)+IF($N$25&gt;=8,'Plan de financement'!E30/$N$25,0)+IF($N$25&gt;=9,'Plan de financement'!D30/$N$25,0)</f>
        <v>0</v>
      </c>
      <c r="N25" s="18">
        <v>10</v>
      </c>
      <c r="O25" t="str">
        <v>Durée d'amortissement de 10 ans par défaut, à adapter au même rythme que les investissements financés</v>
      </c>
    </row>
    <row r="26">
      <c r="C26" t="str">
        <v>Résultat d'exploitation (REx)</v>
      </c>
      <c r="D26" s="13">
        <f>D21+D25-D24</f>
        <v>0</v>
      </c>
      <c r="E26" s="13">
        <f>E21+E25-E24</f>
        <v>0</v>
      </c>
      <c r="F26" s="13">
        <f>F21+F25-F24</f>
        <v>0</v>
      </c>
      <c r="G26" s="13">
        <f>G21+G25-G24</f>
        <v>0</v>
      </c>
      <c r="H26" s="13">
        <f>H21+H25-H24</f>
        <v>0</v>
      </c>
      <c r="I26" s="13">
        <f>I21+I25-I24</f>
        <v>0</v>
      </c>
      <c r="J26" s="13">
        <f>J21+J25-J24</f>
        <v>0</v>
      </c>
      <c r="K26" s="13">
        <f>K21+K25-K24</f>
        <v>0</v>
      </c>
      <c r="L26" s="13">
        <f>L21+L25-L24</f>
        <v>0</v>
      </c>
    </row>
    <row r="27">
      <c r="D27" s="7">
        <f>IF(D$8&lt;&gt;0,D26/D$8,)</f>
        <v>0</v>
      </c>
      <c r="E27" s="7">
        <f>IF(E$8&lt;&gt;0,E26/E$8,)</f>
        <v>0</v>
      </c>
      <c r="F27" s="7">
        <f>IF(F$8&lt;&gt;0,F26/F$8,)</f>
        <v>0</v>
      </c>
      <c r="G27" s="7">
        <f>IF(G$8&lt;&gt;0,G26/G$8,)</f>
        <v>0</v>
      </c>
      <c r="H27" s="7">
        <f>IF(H$8&lt;&gt;0,H26/H$8,)</f>
        <v>0</v>
      </c>
      <c r="I27" s="7">
        <f>IF(I$8&lt;&gt;0,I26/I$8,)</f>
        <v>0</v>
      </c>
      <c r="J27" s="7">
        <f>IF(J$8&lt;&gt;0,J26/J$8,)</f>
        <v>0</v>
      </c>
      <c r="K27" s="7">
        <f>IF(K$8&lt;&gt;0,K26/K$8,)</f>
        <v>0</v>
      </c>
      <c r="L27" s="7">
        <f>IF(L$8&lt;&gt;0,L26/L$8,)</f>
        <v>0</v>
      </c>
    </row>
    <row r="28"/>
    <row r="29">
      <c r="C29" t="str">
        <v>Charges financières</v>
      </c>
      <c r="D29" s="13">
        <f>SUM(Trésorerie!D$53:O$53)*(1-1/(1+CONFIG!$D$102))+SUM(Trésorerie!D$54:O$54)*(1-1/(1+CONFIG!$E$102))</f>
        <v>0</v>
      </c>
      <c r="E29" s="13">
        <f>SUM(Trésorerie!P$53:AA$53)*(1-1/(1+CONFIG!$D$102))+SUM(Trésorerie!P$54:AA$54)*(1-1/(1+CONFIG!$E$102))</f>
        <v>0</v>
      </c>
      <c r="F29" s="13">
        <f>SUM(Trésorerie!AB$53:AM$53)*(1-1/(1+CONFIG!$D$102))+SUM(Trésorerie!AB$54:AM$54)*(1-1/(1+CONFIG!$E$102))</f>
        <v>0</v>
      </c>
      <c r="G29" s="13">
        <f>SUM(Trésorerie!AN$53:AY$53)*(1-1/(1+CONFIG!$D$102))+SUM(Trésorerie!AN$54:AY$54)*(1-1/(1+CONFIG!$E$102))</f>
        <v>0</v>
      </c>
      <c r="H29" s="13">
        <f>SUM(Trésorerie!AZ$53:BK$53)*(1-1/(1+CONFIG!$D$102))+SUM(Trésorerie!AZ$54:BK$54)*(1-1/(1+CONFIG!$E$102))</f>
        <v>0</v>
      </c>
      <c r="I29" s="13">
        <f>SUM(Trésorerie!BL$53:BW$53)*(1-1/(1+CONFIG!$D$102))+SUM(Trésorerie!BL$54:BW$54)*(1-1/(1+CONFIG!$E$102))</f>
        <v>0</v>
      </c>
      <c r="J29" s="13">
        <f>SUM(Trésorerie!BX$53:CI$53)*(1-1/(1+CONFIG!$D$102))+SUM(Trésorerie!BX$54:CI$54)*(1-1/(1+CONFIG!$E$102))</f>
        <v>0</v>
      </c>
      <c r="K29" s="13">
        <f>SUM(Trésorerie!CJ$53:CU$53)*(1-1/(1+CONFIG!$D$102))+SUM(Trésorerie!CJ$54:CU$54)*(1-1/(1+CONFIG!$E$102))</f>
        <v>0</v>
      </c>
      <c r="L29" s="13">
        <f>SUM(Trésorerie!CV$53:DG$53)*(1-1/(1+CONFIG!$D$102))+SUM(Trésorerie!CV$54:DG$54)*(1-1/(1+CONFIG!$E$102))</f>
        <v>0</v>
      </c>
      <c r="N29" t="str">
        <v>Calcul à modifier manuellement</v>
      </c>
    </row>
    <row r="30">
      <c r="C30" t="str">
        <v>Produits financiers</v>
      </c>
      <c r="D30" s="13">
        <f>SUM(Trésorerie!D37:O37)</f>
        <v>0</v>
      </c>
      <c r="E30" s="13">
        <f>SUM(Trésorerie!P37:AA37)</f>
        <v>0</v>
      </c>
      <c r="F30" s="13">
        <f>SUM(Trésorerie!AB37:AM37)</f>
        <v>0</v>
      </c>
      <c r="G30" s="13">
        <f>SUM(Trésorerie!AN37:AY37)</f>
        <v>0</v>
      </c>
      <c r="H30" s="13">
        <f>SUM(Trésorerie!AZ37:BK37)</f>
        <v>0</v>
      </c>
      <c r="I30" s="13">
        <f>SUM(Trésorerie!BL37:BW37)</f>
        <v>0</v>
      </c>
      <c r="J30" s="13">
        <f>SUM(Trésorerie!BX37:CI37)</f>
        <v>0</v>
      </c>
      <c r="K30" s="13">
        <f>SUM(Trésorerie!CJ37:CU37)</f>
        <v>0</v>
      </c>
      <c r="L30" s="13">
        <f>SUM(Trésorerie!CV37:DG37)</f>
        <v>0</v>
      </c>
    </row>
    <row r="31">
      <c r="C31" t="str">
        <v>Résultat courant</v>
      </c>
      <c r="D31" s="13">
        <f>D26-D29+D30</f>
        <v>0</v>
      </c>
      <c r="E31" s="13">
        <f>E26-E29+E30</f>
        <v>0</v>
      </c>
      <c r="F31" s="13">
        <f>F26-F29+F30</f>
        <v>0</v>
      </c>
      <c r="G31" s="13">
        <f>G26-G29+G30</f>
        <v>0</v>
      </c>
      <c r="H31" s="13">
        <f>H26-H29+H30</f>
        <v>0</v>
      </c>
      <c r="I31" s="13">
        <f>I26-I29+I30</f>
        <v>0</v>
      </c>
      <c r="J31" s="13">
        <f>J26-J29+J30</f>
        <v>0</v>
      </c>
      <c r="K31" s="13">
        <f>K26-K29+K30</f>
        <v>0</v>
      </c>
      <c r="L31" s="13">
        <f>L26-L29+L30</f>
        <v>0</v>
      </c>
    </row>
    <row r="32">
      <c r="D32" s="7">
        <f>IF(D$8&lt;&gt;0,D31/D$8,)</f>
        <v>0</v>
      </c>
      <c r="E32" s="7">
        <f>IF(E$8&lt;&gt;0,E31/E$8,)</f>
        <v>0</v>
      </c>
      <c r="F32" s="7">
        <f>IF(F$8&lt;&gt;0,F31/F$8,)</f>
        <v>0</v>
      </c>
      <c r="G32" s="7">
        <f>IF(G$8&lt;&gt;0,G31/G$8,)</f>
        <v>0</v>
      </c>
      <c r="H32" s="7">
        <f>IF(H$8&lt;&gt;0,H31/H$8,)</f>
        <v>0</v>
      </c>
      <c r="I32" s="7">
        <f>IF(I$8&lt;&gt;0,I31/I$8,)</f>
        <v>0</v>
      </c>
      <c r="J32" s="7">
        <f>IF(J$8&lt;&gt;0,J31/J$8,)</f>
        <v>0</v>
      </c>
      <c r="K32" s="7">
        <f>IF(K$8&lt;&gt;0,K31/K$8,)</f>
        <v>0</v>
      </c>
      <c r="L32" s="7">
        <f>IF(L$8&lt;&gt;0,L31/L$8,)</f>
        <v>0</v>
      </c>
    </row>
    <row r="33"/>
    <row r="34">
      <c r="C34" t="str">
        <v>Reports déficitaires</v>
      </c>
      <c r="D34" s="13">
        <v>0</v>
      </c>
      <c r="E34" s="13">
        <f>IF(D31&lt;0,D31,0)</f>
        <v>0</v>
      </c>
      <c r="F34" s="13">
        <f>IF(E31+E34&lt;0,E31+E34,0)</f>
        <v>0</v>
      </c>
      <c r="G34" s="13">
        <f>IF(F31+F34&lt;0,F31+F34,0)</f>
        <v>0</v>
      </c>
      <c r="H34" s="13">
        <f>IF(G31+G34&lt;0,G31+G34,0)</f>
        <v>0</v>
      </c>
      <c r="I34" s="13">
        <f>IF(H31+H34&lt;0,H31+H34,0)</f>
        <v>0</v>
      </c>
      <c r="J34" s="13">
        <f>IF(I31+I34&lt;0,I31+I34,0)</f>
        <v>0</v>
      </c>
      <c r="K34" s="13">
        <f>IF(J31+J34&lt;0,J31+J34,0)</f>
        <v>0</v>
      </c>
      <c r="L34" s="13">
        <f>IF(K31+K34&lt;0,K31+K34,0)</f>
        <v>0</v>
      </c>
    </row>
    <row r="35">
      <c r="C35" t="str">
        <v>Impots sur les sociétés (IS)</v>
      </c>
      <c r="D35" s="13">
        <f>IF((D31)&gt;0,IF((D31)&lt;38120,(D31)*0.15,5718+(D31-38120)*0.28),0)</f>
        <v>0</v>
      </c>
      <c r="E35" s="13">
        <f>IF((E31+E34)&gt;0,IF((E31+E34)&lt;38120,(E31+E34)*0.15,5718+(E31+E34-38120)*0.28),0)</f>
        <v>0</v>
      </c>
      <c r="F35" s="13">
        <f>IF((F31+F34)&gt;0,IF((F31+F34)&lt;38120,(F31+F34)*0.15,5718+(F31+F34-38120)*0.28),0)</f>
        <v>0</v>
      </c>
      <c r="G35" s="13">
        <f>IF((G31+G34)&gt;0,IF((G31+G34)&lt;38120,(G31+G34)*0.15,5718+(G31+G34-38120)*0.265),0)</f>
        <v>0</v>
      </c>
      <c r="H35" s="13">
        <f>IF((H31+H34)&gt;0,IF((H31+H34)&lt;38120,(H31+H34)*0.15,5718+(H31+H34-38120)*0.25),0)</f>
        <v>0</v>
      </c>
      <c r="I35" s="13">
        <f>IF((I31+I34)&gt;0,IF((I31+I34)&lt;38120,(I31+I34)*0.15,5718+(I31+I34-38120)*0.25),0)</f>
        <v>0</v>
      </c>
      <c r="J35" s="13">
        <f>IF((J31+J34)&gt;0,IF((J31+J34)&lt;38120,(J31+J34)*0.15,5718+(J31+J34-38120)*0.25),0)</f>
        <v>0</v>
      </c>
      <c r="K35" s="13">
        <f>IF((K31+K34)&gt;0,IF((K31+K34)&lt;38120,(K31+K34)*0.15,5718+(K31+K34-38120)*0.25),0)</f>
        <v>0</v>
      </c>
      <c r="L35" s="13">
        <f>IF((L31+L34)&gt;0,IF((L31+L34)&lt;38120,(L31+L34)*0.15,5718+(L31+L34-38120)*0.25),0)</f>
        <v>0</v>
      </c>
      <c r="N35" t="str">
        <v>A surveiller</v>
      </c>
      <c r="O35" t="str">
        <v>https://www.service-public.fr/professionnels-entreprises/vosdroits/F23575</v>
      </c>
    </row>
    <row r="36">
      <c r="C36" t="str">
        <v>Résultat Net (RN)</v>
      </c>
      <c r="D36" s="13">
        <f>D31-D35</f>
        <v>0</v>
      </c>
      <c r="E36" s="13">
        <f>E31-E35</f>
        <v>0</v>
      </c>
      <c r="F36" s="13">
        <f>F31-F35</f>
        <v>0</v>
      </c>
      <c r="G36" s="13">
        <f>G31-G35</f>
        <v>0</v>
      </c>
      <c r="H36" s="13">
        <f>H31-H35</f>
        <v>0</v>
      </c>
      <c r="I36" s="13">
        <f>I31-I35</f>
        <v>0</v>
      </c>
      <c r="J36" s="13">
        <f>J31-J35</f>
        <v>0</v>
      </c>
      <c r="K36" s="13">
        <f>K31-K35</f>
        <v>0</v>
      </c>
      <c r="L36" s="13">
        <f>L31-L35</f>
        <v>0</v>
      </c>
    </row>
    <row r="37">
      <c r="D37" s="7">
        <f>IF(D$8&lt;&gt;0,D36/D$8,)</f>
        <v>0</v>
      </c>
      <c r="E37" s="7">
        <f>IF(E$8&lt;&gt;0,E36/E$8,)</f>
        <v>0</v>
      </c>
      <c r="F37" s="7">
        <f>IF(F$8&lt;&gt;0,F36/F$8,)</f>
        <v>0</v>
      </c>
      <c r="G37" s="7">
        <f>IF(G$8&lt;&gt;0,G36/G$8,)</f>
        <v>0</v>
      </c>
      <c r="H37" s="7">
        <f>IF(H$8&lt;&gt;0,H36/H$8,)</f>
        <v>0</v>
      </c>
      <c r="I37" s="7">
        <f>IF(I$8&lt;&gt;0,I36/I$8,)</f>
        <v>0</v>
      </c>
      <c r="J37" s="7">
        <f>IF(J$8&lt;&gt;0,J36/J$8,)</f>
        <v>0</v>
      </c>
      <c r="K37" s="7">
        <f>IF(K$8&lt;&gt;0,K36/K$8,)</f>
        <v>0</v>
      </c>
      <c r="L37" s="7">
        <f>IF(L$8&lt;&gt;0,L36/L$8,)</f>
        <v>0</v>
      </c>
    </row>
    <row r="38" ht="15" customHeight="1"/>
  </sheetData>
  <mergeCells count="2">
    <mergeCell ref="C3:D3"/>
    <mergeCell ref="C5:L5"/>
  </mergeCells>
  <hyperlinks>
    <hyperlink ref="O35" r:id="rId1"/>
  </hyperlinks>
  <pageMargins left="0.7" right="0.7" top="0.75" bottom="0.75" header="0.3" footer="0.3"/>
  <ignoredErrors>
    <ignoredError numberStoredAsText="1" sqref="B1:P38"/>
  </ignoredErrors>
</worksheet>
</file>

<file path=xl/worksheets/sheet15.xml><?xml version="1.0" encoding="utf-8"?>
<worksheet xmlns="http://schemas.openxmlformats.org/spreadsheetml/2006/main" xmlns:r="http://schemas.openxmlformats.org/officeDocument/2006/relationships">
  <dimension ref="B1:N45"/>
  <sheetViews>
    <sheetView workbookViewId="0" rightToLeft="0"/>
  </sheetViews>
  <cols>
    <col min="1" max="1" customWidth="1" width="3.5546875"/>
    <col min="2" max="2" customWidth="1" width="3.5546875"/>
    <col min="3" max="3" customWidth="1" width="43.5546875"/>
    <col min="4" max="4" customWidth="1" width="18.33203125"/>
    <col min="5" max="5" customWidth="1" width="18.33203125"/>
    <col min="6" max="6" customWidth="1" width="18.33203125"/>
    <col min="7" max="7" customWidth="1" width="18.33203125"/>
    <col min="8" max="8" customWidth="1" width="18.33203125"/>
    <col min="9" max="9" customWidth="1" width="18.33203125"/>
    <col min="10" max="10" customWidth="1" width="18.33203125"/>
    <col min="11" max="11" customWidth="1" width="18.33203125"/>
    <col min="12" max="12" customWidth="1" width="18.33203125"/>
    <col min="13" max="13" customWidth="1" width="3.44140625"/>
  </cols>
  <sheetData>
    <row r="1" ht="15" customHeight="1"/>
    <row r="2"/>
    <row r="3">
      <c r="C3" t="str">
        <v>PLAN DE FINANCEMENT</v>
      </c>
    </row>
    <row r="4"/>
    <row r="5">
      <c r="C5" t="str">
        <v>Note : Le plan de financement est calculé automatiquement à partir des informations que vous avez renseignées.</v>
      </c>
    </row>
    <row r="6"/>
    <row r="7">
      <c r="D7">
        <f>YEAR(CONFIG!D7)</f>
        <v>2021</v>
      </c>
      <c r="E7">
        <f>+D7+1</f>
        <v>2022</v>
      </c>
      <c r="F7">
        <f>+E7+1</f>
        <v>2023</v>
      </c>
      <c r="G7">
        <f>+F7+1</f>
        <v>2024</v>
      </c>
      <c r="H7">
        <f>+G7+1</f>
        <v>2025</v>
      </c>
      <c r="I7">
        <f>+H7+1</f>
        <v>2026</v>
      </c>
      <c r="J7">
        <f>+I7+1</f>
        <v>2027</v>
      </c>
      <c r="K7">
        <f>+J7+1</f>
        <v>2028</v>
      </c>
      <c r="L7">
        <f>+K7+1</f>
        <v>2029</v>
      </c>
    </row>
    <row r="8"/>
    <row r="9">
      <c r="C9" t="str">
        <v>EMPLOIS (a)</v>
      </c>
    </row>
    <row r="10">
      <c r="C10" t="str">
        <v>Variation du BFR</v>
      </c>
      <c r="D10" s="10">
        <f>BFR!O22</f>
        <v>0</v>
      </c>
      <c r="E10" s="10">
        <f>BFR!AA22-BFR!O22</f>
        <v>0</v>
      </c>
      <c r="F10" s="10">
        <f>BFR!AM22-BFR!AA22</f>
        <v>0</v>
      </c>
      <c r="G10" s="10">
        <f>BFR!AY22-BFR!AM22</f>
        <v>0</v>
      </c>
      <c r="H10" s="10">
        <f>BFR!BK22-BFR!AY22</f>
        <v>0</v>
      </c>
      <c r="I10" s="10">
        <f>BFR!BW22-BFR!BK22</f>
        <v>0</v>
      </c>
      <c r="J10" s="10">
        <f>BFR!CI22-BFR!BW22</f>
        <v>0</v>
      </c>
      <c r="K10" s="10">
        <f>BFR!CU22-BFR!CI22</f>
        <v>0</v>
      </c>
      <c r="L10" s="10">
        <f>BFR!DG22-BFR!CU22</f>
        <v>0</v>
      </c>
    </row>
    <row r="11">
      <c r="C11" t="str">
        <v>Investissement</v>
      </c>
      <c r="D11" s="10">
        <f>Investissements!P30-Investissements!P9-D13</f>
        <v>0</v>
      </c>
      <c r="E11" s="10">
        <f>Investissements!AC30-Investissements!AC9-E13</f>
        <v>0</v>
      </c>
      <c r="F11" s="10">
        <f>Investissements!AF30-Investissements!AF9-F13</f>
        <v>0</v>
      </c>
      <c r="G11" s="10">
        <f>Investissements!AI30-Investissements!AI9-G13</f>
        <v>0</v>
      </c>
      <c r="H11" s="10">
        <f>Investissements!AL30-Investissements!AL9-H13</f>
        <v>0</v>
      </c>
      <c r="I11" s="10">
        <f>Investissements!AO30-Investissements!AO9-I13</f>
        <v>0</v>
      </c>
      <c r="J11" s="10">
        <f>Investissements!AR30-Investissements!AR9-J13</f>
        <v>0</v>
      </c>
      <c r="K11" s="10">
        <f>Investissements!AU30-Investissements!AU9-K13</f>
        <v>0</v>
      </c>
      <c r="L11" s="10">
        <f>Investissements!AX30-Investissements!AX9-L13</f>
        <v>0</v>
      </c>
    </row>
    <row r="12">
      <c r="C12" t="str">
        <v>Investissement par apport en nature</v>
      </c>
      <c r="D12" s="10">
        <f>Investissements!P9</f>
        <v>0</v>
      </c>
      <c r="E12" s="10">
        <f>Investissements!AC9</f>
        <v>0</v>
      </c>
      <c r="F12" s="10">
        <f>Investissements!AF9</f>
        <v>0</v>
      </c>
      <c r="G12" s="10">
        <f>Investissements!AI9</f>
        <v>0</v>
      </c>
      <c r="H12" s="10">
        <f>Investissements!AL9</f>
        <v>0</v>
      </c>
      <c r="I12" s="10">
        <f>Investissements!AO9</f>
        <v>0</v>
      </c>
      <c r="J12" s="10">
        <f>Investissements!AR9</f>
        <v>0</v>
      </c>
      <c r="K12" s="10">
        <f>Investissements!AU9</f>
        <v>0</v>
      </c>
      <c r="L12" s="10">
        <f>Investissements!AX9</f>
        <v>0</v>
      </c>
    </row>
    <row r="13">
      <c r="C13" t="str">
        <v>Investissement par crédit bail</v>
      </c>
      <c r="D13" s="10">
        <f>D28</f>
        <v>0</v>
      </c>
      <c r="E13" s="10">
        <f>E28</f>
        <v>0</v>
      </c>
      <c r="F13" s="10">
        <f>F28</f>
        <v>0</v>
      </c>
      <c r="G13" s="10">
        <f>G28</f>
        <v>0</v>
      </c>
      <c r="H13" s="10">
        <f>H28</f>
        <v>0</v>
      </c>
      <c r="I13" s="10">
        <f>I28</f>
        <v>0</v>
      </c>
      <c r="J13" s="10">
        <f>J28</f>
        <v>0</v>
      </c>
      <c r="K13" s="10">
        <f>K28</f>
        <v>0</v>
      </c>
      <c r="L13" s="10">
        <f>L28</f>
        <v>0</v>
      </c>
    </row>
    <row r="14">
      <c r="C14" t="str">
        <v>Remboursement des FP et QFP (TP, PP, CCA)</v>
      </c>
      <c r="D14" s="10">
        <f>SUM(Trésorerie!D55:O55)</f>
        <v>0</v>
      </c>
      <c r="E14" s="10">
        <f>SUM(Trésorerie!P55:AA55)</f>
        <v>0</v>
      </c>
      <c r="F14" s="10">
        <f>SUM(Trésorerie!AB55:AM55)</f>
        <v>0</v>
      </c>
      <c r="G14" s="10">
        <f>SUM(Trésorerie!AN55:AY55)</f>
        <v>0</v>
      </c>
      <c r="H14" s="10">
        <f>SUM(Trésorerie!AZ55:BK55)</f>
        <v>0</v>
      </c>
      <c r="I14" s="10">
        <f>SUM(Trésorerie!BL55:BW55)</f>
        <v>0</v>
      </c>
      <c r="J14" s="10">
        <f>SUM(Trésorerie!BX55:CI55)</f>
        <v>0</v>
      </c>
      <c r="K14" s="10">
        <f>SUM(Trésorerie!CJ55:CU55)</f>
        <v>0</v>
      </c>
      <c r="L14" s="10">
        <f>SUM(Trésorerie!CV55:DG55)</f>
        <v>0</v>
      </c>
    </row>
    <row r="15">
      <c r="C15" t="str">
        <v>Remboursement des prêts bancaires</v>
      </c>
      <c r="D15" s="10">
        <f>SUM(Trésorerie!D53:O54)-'Comptes de résultats'!D29</f>
        <v>0</v>
      </c>
      <c r="E15" s="10">
        <f>SUM(Trésorerie!P53:AA54)-'Comptes de résultats'!E29</f>
        <v>0</v>
      </c>
      <c r="F15" s="10">
        <f>SUM(Trésorerie!AB53:AM54)-'Comptes de résultats'!F29</f>
        <v>0</v>
      </c>
      <c r="G15" s="10">
        <f>SUM(Trésorerie!AN53:AY54)-'Comptes de résultats'!G29</f>
        <v>0</v>
      </c>
      <c r="H15" s="10">
        <f>SUM(Trésorerie!AZ53:BK54)-'Comptes de résultats'!H29</f>
        <v>0</v>
      </c>
      <c r="I15" s="10">
        <f>SUM(Trésorerie!BL53:BW54)-'Comptes de résultats'!I29</f>
        <v>0</v>
      </c>
      <c r="J15" s="10">
        <f>SUM(Trésorerie!BX53:CI54)-'Comptes de résultats'!J29</f>
        <v>0</v>
      </c>
      <c r="K15" s="10">
        <f>SUM(Trésorerie!CJ53:CU54)-'Comptes de résultats'!K29</f>
        <v>0</v>
      </c>
      <c r="L15" s="10">
        <f>SUM(Trésorerie!CV53:DG54)-'Comptes de résultats'!L29</f>
        <v>0</v>
      </c>
    </row>
    <row r="16">
      <c r="C16" t="str">
        <v>Remboursement des avances remboursables</v>
      </c>
      <c r="D16" s="10">
        <f>SUM(Trésorerie!D60:O60)</f>
        <v>0</v>
      </c>
      <c r="E16" s="10">
        <f>SUM(Trésorerie!P60:AA60)</f>
        <v>0</v>
      </c>
      <c r="F16" s="10">
        <f>SUM(Trésorerie!AB60:AM60)</f>
        <v>0</v>
      </c>
      <c r="G16" s="10">
        <f>SUM(Trésorerie!AN60:AY60)</f>
        <v>0</v>
      </c>
      <c r="H16" s="10">
        <f>SUM(Trésorerie!AZ60:BK60)</f>
        <v>0</v>
      </c>
      <c r="I16" s="10">
        <f>SUM(Trésorerie!BL60:BW60)</f>
        <v>0</v>
      </c>
      <c r="J16" s="10">
        <f>SUM(Trésorerie!BX60:CI60)</f>
        <v>0</v>
      </c>
      <c r="K16" s="10">
        <f>SUM(Trésorerie!CJ60:CU60)</f>
        <v>0</v>
      </c>
      <c r="L16" s="10">
        <f>SUM(Trésorerie!CV60:DG60)</f>
        <v>0</v>
      </c>
    </row>
    <row r="17">
      <c r="C17" t="str">
        <v>CAF négative (hors Subventions d'inv)</v>
      </c>
      <c r="D17" s="10">
        <f>IF(('Comptes de résultats'!D36+'Comptes de résultats'!D24-'Comptes de résultats'!D25)&lt;0,-('Comptes de résultats'!D36+'Comptes de résultats'!D24-'Comptes de résultats'!D25),0)</f>
        <v>0</v>
      </c>
      <c r="E17" s="10">
        <f>IF(('Comptes de résultats'!E36+'Comptes de résultats'!E24-'Comptes de résultats'!E25)&lt;0,-('Comptes de résultats'!E36+'Comptes de résultats'!E24-'Comptes de résultats'!E25),0)</f>
        <v>0</v>
      </c>
      <c r="F17" s="10">
        <f>IF(('Comptes de résultats'!F36+'Comptes de résultats'!F24-'Comptes de résultats'!F25)&lt;0,-('Comptes de résultats'!F36+'Comptes de résultats'!F24-'Comptes de résultats'!F25),0)</f>
        <v>0</v>
      </c>
      <c r="G17" s="10">
        <f>IF(('Comptes de résultats'!G36+'Comptes de résultats'!G24-'Comptes de résultats'!G25)&lt;0,-('Comptes de résultats'!G36+'Comptes de résultats'!G24-'Comptes de résultats'!G25),0)</f>
        <v>0</v>
      </c>
      <c r="H17" s="10">
        <f>IF(('Comptes de résultats'!H36+'Comptes de résultats'!H24-'Comptes de résultats'!H25)&lt;0,-('Comptes de résultats'!H36+'Comptes de résultats'!H24-'Comptes de résultats'!H25),0)</f>
        <v>0</v>
      </c>
      <c r="I17" s="10">
        <f>IF(('Comptes de résultats'!I36+'Comptes de résultats'!I24-'Comptes de résultats'!I25)&lt;0,-('Comptes de résultats'!I36+'Comptes de résultats'!I24-'Comptes de résultats'!I25),0)</f>
        <v>0</v>
      </c>
      <c r="J17" s="10">
        <f>IF(('Comptes de résultats'!J36+'Comptes de résultats'!J24-'Comptes de résultats'!J25)&lt;0,-('Comptes de résultats'!J36+'Comptes de résultats'!J24-'Comptes de résultats'!J25),0)</f>
        <v>0</v>
      </c>
      <c r="K17" s="10">
        <f>IF(('Comptes de résultats'!K36+'Comptes de résultats'!K24-'Comptes de résultats'!K25)&lt;0,-('Comptes de résultats'!K36+'Comptes de résultats'!K24-'Comptes de résultats'!K25),0)</f>
        <v>0</v>
      </c>
      <c r="L17" s="10">
        <f>IF(('Comptes de résultats'!L36+'Comptes de résultats'!L24-'Comptes de résultats'!L25)&lt;0,-('Comptes de résultats'!L36+'Comptes de résultats'!L24-'Comptes de résultats'!L25),0)</f>
        <v>0</v>
      </c>
    </row>
    <row r="18">
      <c r="C18" t="str">
        <v>TOTAL EMPLOIS</v>
      </c>
      <c r="D18" s="10">
        <f>SUM(D10:D17)</f>
        <v>0</v>
      </c>
      <c r="E18" s="10">
        <f>SUM(E10:E17)</f>
        <v>0</v>
      </c>
      <c r="F18" s="10">
        <f>SUM(F10:F17)</f>
        <v>0</v>
      </c>
      <c r="G18" s="10">
        <f>SUM(G10:G17)</f>
        <v>0</v>
      </c>
      <c r="H18" s="10">
        <f>SUM(H10:H17)</f>
        <v>0</v>
      </c>
      <c r="I18" s="10">
        <f>SUM(I10:I17)</f>
        <v>0</v>
      </c>
      <c r="J18" s="10">
        <f>SUM(J10:J17)</f>
        <v>0</v>
      </c>
      <c r="K18" s="10">
        <f>SUM(K10:K17)</f>
        <v>0</v>
      </c>
      <c r="L18" s="10">
        <f>SUM(L10:L17)</f>
        <v>0</v>
      </c>
    </row>
    <row r="19"/>
    <row r="20">
      <c r="C20" t="str">
        <v>RESSOURCES (b)</v>
      </c>
    </row>
    <row r="21">
      <c r="C21" t="str">
        <f>+Trésorerie!C18</f>
        <v>Capital fondateurs</v>
      </c>
      <c r="D21" s="10">
        <f>SUM(Trésorerie!D18:O18)</f>
        <v>0</v>
      </c>
      <c r="E21" s="10">
        <f>SUM(Trésorerie!P18:AA18)</f>
        <v>0</v>
      </c>
      <c r="F21" s="10">
        <f>SUM(Trésorerie!AB18:AM18)</f>
        <v>0</v>
      </c>
      <c r="G21" s="10">
        <f>SUM(Trésorerie!AN18:AY18)</f>
        <v>0</v>
      </c>
      <c r="H21" s="10">
        <f>SUM(Trésorerie!AZ18:BK18)</f>
        <v>0</v>
      </c>
      <c r="I21" s="10">
        <f>SUM(Trésorerie!BL18:BW18)</f>
        <v>0</v>
      </c>
      <c r="J21" s="10">
        <f>SUM(Trésorerie!BX18:CI18)</f>
        <v>0</v>
      </c>
      <c r="K21" s="10">
        <f>SUM(Trésorerie!CJ18:CU18)</f>
        <v>0</v>
      </c>
      <c r="L21" s="10">
        <f>SUM(Trésorerie!CV18:DG18)</f>
        <v>0</v>
      </c>
    </row>
    <row r="22">
      <c r="C22" t="str">
        <f>+Trésorerie!C19</f>
        <v>Capital investisseurs</v>
      </c>
      <c r="D22" s="10">
        <f>SUM(Trésorerie!D19:O19)</f>
        <v>0</v>
      </c>
      <c r="E22" s="10">
        <f>SUM(Trésorerie!P19:AA19)</f>
        <v>0</v>
      </c>
      <c r="F22" s="10">
        <f>SUM(Trésorerie!AB19:AM19)</f>
        <v>0</v>
      </c>
      <c r="G22" s="10">
        <f>SUM(Trésorerie!AN19:AY19)</f>
        <v>0</v>
      </c>
      <c r="H22" s="10">
        <f>SUM(Trésorerie!AZ19:BK19)</f>
        <v>0</v>
      </c>
      <c r="I22" s="10">
        <f>SUM(Trésorerie!BL19:BW19)</f>
        <v>0</v>
      </c>
      <c r="J22" s="10">
        <f>SUM(Trésorerie!BX19:CI19)</f>
        <v>0</v>
      </c>
      <c r="K22" s="10">
        <f>SUM(Trésorerie!CJ19:CU19)</f>
        <v>0</v>
      </c>
      <c r="L22" s="10">
        <f>SUM(Trésorerie!CV19:DG19)</f>
        <v>0</v>
      </c>
    </row>
    <row r="23">
      <c r="C23" t="str">
        <v>Apport en nature</v>
      </c>
      <c r="D23" s="10">
        <f>D12</f>
        <v>0</v>
      </c>
      <c r="E23" s="10">
        <f>E12</f>
        <v>0</v>
      </c>
      <c r="F23" s="10">
        <f>F12</f>
        <v>0</v>
      </c>
      <c r="G23" s="10">
        <f>G12</f>
        <v>0</v>
      </c>
      <c r="H23" s="10">
        <f>H12</f>
        <v>0</v>
      </c>
      <c r="I23" s="10">
        <f>I12</f>
        <v>0</v>
      </c>
      <c r="J23" s="10">
        <f>J12</f>
        <v>0</v>
      </c>
      <c r="K23" s="10">
        <f>K12</f>
        <v>0</v>
      </c>
      <c r="L23" s="10">
        <f>L12</f>
        <v>0</v>
      </c>
    </row>
    <row r="24">
      <c r="C24" t="str">
        <v>Quasi fonds propres (TP, PP, CCA)</v>
      </c>
      <c r="D24" s="10">
        <f>SUM(Trésorerie!D27:O27)</f>
        <v>0</v>
      </c>
      <c r="E24" s="10">
        <f>SUM(Trésorerie!P27:AA27)</f>
        <v>0</v>
      </c>
      <c r="F24" s="10">
        <f>SUM(Trésorerie!AB27:AM27)</f>
        <v>0</v>
      </c>
      <c r="G24" s="10">
        <f>SUM(Trésorerie!AN27:AY27)</f>
        <v>0</v>
      </c>
      <c r="H24" s="10">
        <f>SUM(Trésorerie!AZ27:BK27)</f>
        <v>0</v>
      </c>
      <c r="I24" s="10">
        <f>SUM(Trésorerie!BL27:BW27)</f>
        <v>0</v>
      </c>
      <c r="J24" s="10">
        <f>SUM(Trésorerie!BX27:CI27)</f>
        <v>0</v>
      </c>
      <c r="K24" s="10">
        <f>SUM(Trésorerie!CJ27:CU27)</f>
        <v>0</v>
      </c>
      <c r="L24" s="10">
        <f>SUM(Trésorerie!CV27:DG27)</f>
        <v>0</v>
      </c>
    </row>
    <row r="25">
      <c r="C25" t="str">
        <v>TOTAL (quasi) FONDS PROPRES</v>
      </c>
      <c r="D25" s="10">
        <f>SUM(D21:D24)</f>
        <v>0</v>
      </c>
      <c r="E25" s="10">
        <f>SUM(E21:E24)</f>
        <v>0</v>
      </c>
      <c r="F25" s="10">
        <f>SUM(F21:F24)</f>
        <v>0</v>
      </c>
      <c r="G25" s="10">
        <f>SUM(G21:G24)</f>
        <v>0</v>
      </c>
      <c r="H25" s="10">
        <f>SUM(H21:H24)</f>
        <v>0</v>
      </c>
      <c r="I25" s="10">
        <f>SUM(I21:I24)</f>
        <v>0</v>
      </c>
      <c r="J25" s="10">
        <f>SUM(J21:J24)</f>
        <v>0</v>
      </c>
      <c r="K25" s="10">
        <f>SUM(K21:K24)</f>
        <v>0</v>
      </c>
      <c r="L25" s="10">
        <f>SUM(L21:L24)</f>
        <v>0</v>
      </c>
    </row>
    <row r="26">
      <c r="C26" t="str">
        <v>Prêts bancaires CT</v>
      </c>
      <c r="D26" s="10">
        <f>SUM(Trésorerie!D20:O20)</f>
        <v>0</v>
      </c>
      <c r="E26" s="10">
        <f>SUM(Trésorerie!P20:AA20)</f>
        <v>0</v>
      </c>
      <c r="F26" s="10">
        <f>SUM(Trésorerie!AB20:AM20)</f>
        <v>0</v>
      </c>
      <c r="G26" s="10">
        <f>SUM(Trésorerie!AN20:AY20)</f>
        <v>0</v>
      </c>
      <c r="H26" s="10">
        <f>SUM(Trésorerie!AZ20:BK20)</f>
        <v>0</v>
      </c>
      <c r="I26" s="10">
        <f>SUM(Trésorerie!BL20:BW20)</f>
        <v>0</v>
      </c>
      <c r="J26" s="10">
        <f>SUM(Trésorerie!BX20:CI20)</f>
        <v>0</v>
      </c>
      <c r="K26" s="10">
        <f>SUM(Trésorerie!CJ20:CU20)</f>
        <v>0</v>
      </c>
      <c r="L26" s="10">
        <f>SUM(Trésorerie!CV20:DG20)</f>
        <v>0</v>
      </c>
    </row>
    <row r="27">
      <c r="C27" t="str">
        <v>Prêts bancaires MT/LT</v>
      </c>
      <c r="D27" s="10">
        <f>SUM(Trésorerie!D21:O21)</f>
        <v>0</v>
      </c>
      <c r="E27" s="10">
        <f>SUM(Trésorerie!P21:AA21)</f>
        <v>0</v>
      </c>
      <c r="F27" s="10">
        <f>SUM(Trésorerie!AB21:AM21)</f>
        <v>0</v>
      </c>
      <c r="G27" s="10">
        <f>SUM(Trésorerie!AN21:AY21)</f>
        <v>0</v>
      </c>
      <c r="H27" s="10">
        <f>SUM(Trésorerie!AZ21:BK21)</f>
        <v>0</v>
      </c>
      <c r="I27" s="10">
        <f>SUM(Trésorerie!BL21:BW21)</f>
        <v>0</v>
      </c>
      <c r="J27" s="10">
        <f>SUM(Trésorerie!BX21:CI21)</f>
        <v>0</v>
      </c>
      <c r="K27" s="10">
        <f>SUM(Trésorerie!CJ21:CU21)</f>
        <v>0</v>
      </c>
      <c r="L27" s="10">
        <f>SUM(Trésorerie!CV21:DG21)</f>
        <v>0</v>
      </c>
    </row>
    <row r="28">
      <c r="C28" t="str">
        <v>Crédit bail</v>
      </c>
      <c r="D28" s="10">
        <f>SUM(Trésorerie!D52:O52)</f>
        <v>0</v>
      </c>
      <c r="E28" s="10">
        <f>SUM(Trésorerie!P52:AA52)</f>
        <v>0</v>
      </c>
      <c r="F28" s="10">
        <f>SUM(Trésorerie!AB52:AM52)</f>
        <v>0</v>
      </c>
      <c r="G28" s="10">
        <f>SUM(Trésorerie!AN52:AY52)</f>
        <v>0</v>
      </c>
      <c r="H28" s="10">
        <f>SUM(Trésorerie!AZ52:BK52)</f>
        <v>0</v>
      </c>
      <c r="I28" s="10">
        <f>SUM(Trésorerie!BL52:BW52)</f>
        <v>0</v>
      </c>
      <c r="J28" s="10">
        <f>SUM(Trésorerie!BX52:CI52)</f>
        <v>0</v>
      </c>
      <c r="K28" s="10">
        <f>SUM(Trésorerie!CJ52:CU52)</f>
        <v>0</v>
      </c>
      <c r="L28" s="10">
        <f>SUM(Trésorerie!CV52:DG52)</f>
        <v>0</v>
      </c>
    </row>
    <row r="29">
      <c r="C29" t="str">
        <v>Avances et prêts remboursables</v>
      </c>
      <c r="D29" s="10">
        <f>SUM(Trésorerie!D32:O32)</f>
        <v>0</v>
      </c>
      <c r="E29" s="10">
        <f>SUM(Trésorerie!P32:AA32)</f>
        <v>0</v>
      </c>
      <c r="F29" s="10">
        <f>SUM(Trésorerie!AB32:AM32)</f>
        <v>0</v>
      </c>
      <c r="G29" s="10">
        <f>SUM(Trésorerie!AN32:AY32)</f>
        <v>0</v>
      </c>
      <c r="H29" s="10">
        <f>SUM(Trésorerie!AZ32:BK32)</f>
        <v>0</v>
      </c>
      <c r="I29" s="10">
        <f>SUM(Trésorerie!BL32:BW32)</f>
        <v>0</v>
      </c>
      <c r="J29" s="10">
        <f>SUM(Trésorerie!BX32:CI32)</f>
        <v>0</v>
      </c>
      <c r="K29" s="10">
        <f>SUM(Trésorerie!CJ32:CU32)</f>
        <v>0</v>
      </c>
      <c r="L29" s="10">
        <f>SUM(Trésorerie!CV32:DG32)</f>
        <v>0</v>
      </c>
    </row>
    <row r="30">
      <c r="C30" t="str">
        <v>Subventions d'investissement</v>
      </c>
      <c r="D30" s="10">
        <f>SUM(Trésorerie!D23:O23)</f>
        <v>0</v>
      </c>
      <c r="E30" s="10">
        <f>SUM(Trésorerie!P23:AA23)</f>
        <v>0</v>
      </c>
      <c r="F30" s="10">
        <f>SUM(Trésorerie!AB23:AM23)</f>
        <v>0</v>
      </c>
      <c r="G30" s="10">
        <f>SUM(Trésorerie!AN23:AY23)</f>
        <v>0</v>
      </c>
      <c r="H30" s="10">
        <f>SUM(Trésorerie!AZ23:BK23)</f>
        <v>0</v>
      </c>
      <c r="I30" s="10">
        <f>SUM(Trésorerie!BL23:BW23)</f>
        <v>0</v>
      </c>
      <c r="J30" s="10">
        <f>SUM(Trésorerie!BX23:CI23)</f>
        <v>0</v>
      </c>
      <c r="K30" s="10">
        <f>SUM(Trésorerie!CJ23:CU23)</f>
        <v>0</v>
      </c>
      <c r="L30" s="10">
        <f>SUM(Trésorerie!CV23:DG23)</f>
        <v>0</v>
      </c>
    </row>
    <row r="31">
      <c r="C31" t="str">
        <v>CAF positive (hors Subventions d'inv)</v>
      </c>
      <c r="D31" s="10">
        <f>IF(('Comptes de résultats'!D36+'Comptes de résultats'!D24-'Comptes de résultats'!D25)&gt;0,'Comptes de résultats'!D36+'Comptes de résultats'!D24-'Comptes de résultats'!D25,0)</f>
        <v>0</v>
      </c>
      <c r="E31" s="10">
        <f>IF(('Comptes de résultats'!E36+'Comptes de résultats'!E24-'Comptes de résultats'!E25)&gt;0,'Comptes de résultats'!E36+'Comptes de résultats'!E24-'Comptes de résultats'!E25,0)</f>
        <v>0</v>
      </c>
      <c r="F31" s="10">
        <f>IF(('Comptes de résultats'!F36+'Comptes de résultats'!F24-'Comptes de résultats'!F25)&gt;0,'Comptes de résultats'!F36+'Comptes de résultats'!F24-'Comptes de résultats'!F25,0)</f>
        <v>0</v>
      </c>
      <c r="G31" s="10">
        <f>IF(('Comptes de résultats'!G36+'Comptes de résultats'!G24-'Comptes de résultats'!G25)&gt;0,'Comptes de résultats'!G36+'Comptes de résultats'!G24-'Comptes de résultats'!G25,0)</f>
        <v>0</v>
      </c>
      <c r="H31" s="10">
        <f>IF(('Comptes de résultats'!H36+'Comptes de résultats'!H24-'Comptes de résultats'!H25)&gt;0,'Comptes de résultats'!H36+'Comptes de résultats'!H24-'Comptes de résultats'!H25,0)</f>
        <v>0</v>
      </c>
      <c r="I31" s="10">
        <f>IF(('Comptes de résultats'!I36+'Comptes de résultats'!I24-'Comptes de résultats'!I25)&gt;0,'Comptes de résultats'!I36+'Comptes de résultats'!I24-'Comptes de résultats'!I25,0)</f>
        <v>0</v>
      </c>
      <c r="J31" s="10">
        <f>IF(('Comptes de résultats'!J36+'Comptes de résultats'!J24-'Comptes de résultats'!J25)&gt;0,'Comptes de résultats'!J36+'Comptes de résultats'!J24-'Comptes de résultats'!J25,0)</f>
        <v>0</v>
      </c>
      <c r="K31" s="10">
        <f>IF(('Comptes de résultats'!K36+'Comptes de résultats'!K24-'Comptes de résultats'!K25)&gt;0,'Comptes de résultats'!K36+'Comptes de résultats'!K24-'Comptes de résultats'!K25,0)</f>
        <v>0</v>
      </c>
      <c r="L31" s="10">
        <f>IF(('Comptes de résultats'!L36+'Comptes de résultats'!L24-'Comptes de résultats'!L25)&gt;0,'Comptes de résultats'!L36+'Comptes de résultats'!L24-'Comptes de résultats'!L25,0)</f>
        <v>0</v>
      </c>
    </row>
    <row r="32">
      <c r="C32" t="str">
        <v>Dette IS</v>
      </c>
      <c r="D32" s="10">
        <f>'Comptes de résultats'!D35</f>
        <v>0</v>
      </c>
      <c r="E32" s="10">
        <f>'Comptes de résultats'!E35-(SUM(Trésorerie!P49:AA49)-'Impôts et taxes'!E15)</f>
        <v>0</v>
      </c>
      <c r="F32" s="10">
        <f>'Comptes de résultats'!F35-(SUM(Trésorerie!AB49:AM49)-'Impôts et taxes'!F15)</f>
        <v>0</v>
      </c>
      <c r="G32" s="10">
        <f>'Comptes de résultats'!G35-(SUM(Trésorerie!AN49:AY49)-'Impôts et taxes'!G15)</f>
        <v>0</v>
      </c>
      <c r="H32" s="10">
        <f>'Comptes de résultats'!H35-(SUM(Trésorerie!AZ49:BK49)-'Impôts et taxes'!H15)</f>
        <v>0</v>
      </c>
      <c r="I32" s="10">
        <f>'Comptes de résultats'!I35-(SUM(Trésorerie!BL49:BW49)-'Impôts et taxes'!I15)</f>
        <v>0</v>
      </c>
      <c r="J32" s="10">
        <f>'Comptes de résultats'!J35-(SUM(Trésorerie!BX49:CI49)-'Impôts et taxes'!J15)</f>
        <v>0</v>
      </c>
      <c r="K32" s="10">
        <f>'Comptes de résultats'!K35-(SUM(Trésorerie!CJ49:CU49)-'Impôts et taxes'!K15)</f>
        <v>0</v>
      </c>
      <c r="L32" s="10">
        <f>'Comptes de résultats'!L35-(SUM(Trésorerie!CV49:DG49)-'Impôts et taxes'!L15)</f>
        <v>0</v>
      </c>
    </row>
    <row r="33">
      <c r="C33" t="str">
        <v>TOTAL RESSOURCES</v>
      </c>
      <c r="D33" s="10">
        <f>D25+SUM(D26:D32)</f>
        <v>0</v>
      </c>
      <c r="E33" s="10">
        <f>E25+SUM(E26:E32)</f>
        <v>0</v>
      </c>
      <c r="F33" s="10">
        <f>F25+SUM(F26:F32)</f>
        <v>0</v>
      </c>
      <c r="G33" s="10">
        <f>G25+SUM(G26:G32)</f>
        <v>0</v>
      </c>
      <c r="H33" s="10">
        <f>H25+SUM(H26:H32)</f>
        <v>0</v>
      </c>
      <c r="I33" s="10">
        <f>I25+SUM(I26:I32)</f>
        <v>0</v>
      </c>
      <c r="J33" s="10">
        <f>J25+SUM(J26:J32)</f>
        <v>0</v>
      </c>
      <c r="K33" s="10">
        <f>K25+SUM(K26:K32)</f>
        <v>0</v>
      </c>
      <c r="L33" s="10">
        <f>L25+SUM(L26:L32)</f>
        <v>0</v>
      </c>
    </row>
    <row r="34"/>
    <row r="35">
      <c r="C35" t="str">
        <v>Solde de trésorerie période (b) - (a)</v>
      </c>
      <c r="D35" s="10">
        <f>D33-D18</f>
        <v>0</v>
      </c>
      <c r="E35" s="10">
        <f>E33-E18</f>
        <v>0</v>
      </c>
      <c r="F35" s="10">
        <f>F33-F18</f>
        <v>0</v>
      </c>
      <c r="G35" s="10">
        <f>G33-G18</f>
        <v>0</v>
      </c>
      <c r="H35" s="10">
        <f>H33-H18</f>
        <v>0</v>
      </c>
      <c r="I35" s="10">
        <f>I33-I18</f>
        <v>0</v>
      </c>
      <c r="J35" s="10">
        <f>J33-J18</f>
        <v>0</v>
      </c>
      <c r="K35" s="10">
        <f>K33-K18</f>
        <v>0</v>
      </c>
      <c r="L35" s="10">
        <f>L33-L18</f>
        <v>0</v>
      </c>
    </row>
    <row r="36">
      <c r="C36" t="str">
        <v>Solde de trésorerie début période</v>
      </c>
      <c r="D36" s="10">
        <v>0</v>
      </c>
      <c r="E36" s="10">
        <f>D37</f>
        <v>0</v>
      </c>
      <c r="F36" s="10">
        <f>E37</f>
        <v>0</v>
      </c>
      <c r="G36" s="10">
        <f>F37</f>
        <v>0</v>
      </c>
      <c r="H36" s="10">
        <f>G37</f>
        <v>0</v>
      </c>
      <c r="I36" s="10">
        <f>H37</f>
        <v>0</v>
      </c>
      <c r="J36" s="10">
        <f>I37</f>
        <v>0</v>
      </c>
      <c r="K36" s="10">
        <f>J37</f>
        <v>0</v>
      </c>
      <c r="L36" s="10">
        <f>K37</f>
        <v>0</v>
      </c>
    </row>
    <row r="37">
      <c r="C37" t="str">
        <v>SOLDE DE TRESORERIE CUMULE</v>
      </c>
      <c r="D37" s="10">
        <f>D36+D35</f>
        <v>0</v>
      </c>
      <c r="E37" s="10">
        <f>E36+E35</f>
        <v>0</v>
      </c>
      <c r="F37" s="10">
        <f>F36+F35</f>
        <v>0</v>
      </c>
      <c r="G37" s="10">
        <f>G36+G35</f>
        <v>0</v>
      </c>
      <c r="H37" s="10">
        <f>H36+H35</f>
        <v>0</v>
      </c>
      <c r="I37" s="10">
        <f>I36+I35</f>
        <v>0</v>
      </c>
      <c r="J37" s="10">
        <f>J36+J35</f>
        <v>0</v>
      </c>
      <c r="K37" s="10">
        <f>K36+K35</f>
        <v>0</v>
      </c>
      <c r="L37" s="10">
        <f>L36+L35</f>
        <v>0</v>
      </c>
      <c r="N37" t="str">
        <v>Prévoir une trésorerie de sécurité d'à strict minima 1 mois de charges annuelles</v>
      </c>
    </row>
    <row r="38" ht="15" customHeight="1"/>
    <row r="40">
      <c r="C40" t="str">
        <v>Ecart Solde tréso avec solde tréso du plan de tréso</v>
      </c>
      <c r="D40" s="12">
        <f>D37-Trésorerie!O68</f>
        <v>0</v>
      </c>
      <c r="E40" s="12">
        <f>+E37-Trésorerie!AA68</f>
        <v>0</v>
      </c>
      <c r="F40" s="12">
        <f>+F37-Trésorerie!AM68</f>
        <v>0</v>
      </c>
      <c r="G40" s="12">
        <f>+G37-Trésorerie!AY68</f>
        <v>0</v>
      </c>
      <c r="H40" s="12">
        <f>+H37-Trésorerie!BK68</f>
        <v>0</v>
      </c>
      <c r="I40" s="12">
        <f>+I37-Trésorerie!BW68</f>
        <v>0</v>
      </c>
      <c r="J40" s="12">
        <f>+J37-Trésorerie!CI68</f>
        <v>0</v>
      </c>
      <c r="K40" s="12">
        <f>+K37-Trésorerie!CU68</f>
        <v>0</v>
      </c>
      <c r="L40" s="12">
        <f>+L37-Trésorerie!DG68</f>
        <v>0</v>
      </c>
    </row>
    <row r="43">
      <c r="C43" t="str">
        <v>+ CAF</v>
      </c>
      <c r="D43" s="10">
        <f>D31-D17</f>
        <v>0</v>
      </c>
      <c r="E43" s="10">
        <f>E31-E17</f>
        <v>0</v>
      </c>
      <c r="F43" s="10">
        <f>F31-F17</f>
        <v>0</v>
      </c>
      <c r="G43" s="10">
        <f>G31-G17</f>
        <v>0</v>
      </c>
      <c r="H43" s="10">
        <f>H31-H17</f>
        <v>0</v>
      </c>
      <c r="I43" s="10">
        <f>I31-I17</f>
        <v>0</v>
      </c>
      <c r="J43" s="10">
        <f>J31-J17</f>
        <v>0</v>
      </c>
      <c r="K43" s="10">
        <f>K31-K17</f>
        <v>0</v>
      </c>
      <c r="L43" s="10">
        <f>L31-L17</f>
        <v>0</v>
      </c>
    </row>
    <row r="44">
      <c r="C44" t="str">
        <v>- Remboursement fonds long-terme</v>
      </c>
      <c r="D44" s="10">
        <f>SUM(D14:D16)</f>
        <v>0</v>
      </c>
      <c r="E44" s="10">
        <f>SUM(E14:E16)</f>
        <v>0</v>
      </c>
      <c r="F44" s="10">
        <f>SUM(F14:F16)</f>
        <v>0</v>
      </c>
      <c r="G44" s="10">
        <f>SUM(G14:G16)</f>
        <v>0</v>
      </c>
      <c r="H44" s="10">
        <f>SUM(H14:H16)</f>
        <v>0</v>
      </c>
      <c r="I44" s="10">
        <f>SUM(I14:I16)</f>
        <v>0</v>
      </c>
      <c r="J44" s="10">
        <f>SUM(J14:J16)</f>
        <v>0</v>
      </c>
      <c r="K44" s="10">
        <f>SUM(K14:K16)</f>
        <v>0</v>
      </c>
      <c r="L44" s="10">
        <f>SUM(L14:L16)</f>
        <v>0</v>
      </c>
    </row>
    <row r="45">
      <c r="C45" t="str">
        <v>Capacité de remboursement d'emprunt</v>
      </c>
      <c r="D45" s="12">
        <f>D43-D44</f>
        <v>0</v>
      </c>
      <c r="E45" s="12">
        <f>E43-E44</f>
        <v>0</v>
      </c>
      <c r="F45" s="12">
        <f>F43-F44</f>
        <v>0</v>
      </c>
      <c r="G45" s="12">
        <f>G43-G44</f>
        <v>0</v>
      </c>
      <c r="H45" s="12">
        <f>H43-H44</f>
        <v>0</v>
      </c>
      <c r="I45" s="12">
        <f>I43-I44</f>
        <v>0</v>
      </c>
      <c r="J45" s="12">
        <f>J43-J44</f>
        <v>0</v>
      </c>
      <c r="K45" s="12">
        <f>K43-K44</f>
        <v>0</v>
      </c>
      <c r="L45" s="12">
        <f>L43-L44</f>
        <v>0</v>
      </c>
    </row>
  </sheetData>
  <mergeCells count="3">
    <mergeCell ref="C20:L20"/>
    <mergeCell ref="C9:L9"/>
    <mergeCell ref="C5:L5"/>
  </mergeCells>
  <pageMargins left="0.7" right="0.7" top="0.75" bottom="0.75" header="0.3" footer="0.3"/>
  <ignoredErrors>
    <ignoredError numberStoredAsText="1" sqref="B1:N45"/>
  </ignoredErrors>
  <legacyDrawing r:id="rId1"/>
</worksheet>
</file>

<file path=xl/worksheets/sheet16.xml><?xml version="1.0" encoding="utf-8"?>
<worksheet xmlns="http://schemas.openxmlformats.org/spreadsheetml/2006/main" xmlns:r="http://schemas.openxmlformats.org/officeDocument/2006/relationships">
  <dimension ref="B1:M40"/>
  <sheetViews>
    <sheetView workbookViewId="0" rightToLeft="0"/>
  </sheetViews>
  <cols>
    <col min="1" max="1" customWidth="1" width="3.6640625"/>
    <col min="2" max="2" customWidth="1" width="3.5546875"/>
    <col min="3" max="3" customWidth="1" width="31.33203125"/>
    <col min="4" max="4" customWidth="1" width="18.44140625"/>
    <col min="5" max="5" customWidth="1" width="18.44140625"/>
    <col min="6" max="6" customWidth="1" width="18.44140625"/>
    <col min="7" max="7" customWidth="1" width="18.44140625"/>
    <col min="8" max="8" customWidth="1" width="18.44140625"/>
    <col min="9" max="9" customWidth="1" width="18.44140625"/>
    <col min="10" max="10" customWidth="1" width="18.44140625"/>
    <col min="11" max="11" customWidth="1" width="18.44140625"/>
    <col min="12" max="12" customWidth="1" width="18.44140625"/>
    <col min="13" max="13" customWidth="1" width="3.44140625"/>
  </cols>
  <sheetData>
    <row r="1" ht="15" customHeight="1"/>
    <row r="2"/>
    <row r="3">
      <c r="C3" t="str">
        <v>BILANS</v>
      </c>
    </row>
    <row r="4"/>
    <row r="5">
      <c r="C5" t="str">
        <v>Note : Les bilans sont calculés automatiquement à partir des informations que vous avez renseignées.</v>
      </c>
    </row>
    <row r="6"/>
    <row r="7">
      <c r="D7">
        <f>YEAR(CONFIG!D7)</f>
        <v>2021</v>
      </c>
      <c r="E7">
        <f>+D7+1</f>
        <v>2022</v>
      </c>
      <c r="F7">
        <f>+E7+1</f>
        <v>2023</v>
      </c>
      <c r="G7">
        <f>+F7+1</f>
        <v>2024</v>
      </c>
      <c r="H7">
        <f>+G7+1</f>
        <v>2025</v>
      </c>
      <c r="I7">
        <f>+H7+1</f>
        <v>2026</v>
      </c>
      <c r="J7">
        <f>+I7+1</f>
        <v>2027</v>
      </c>
      <c r="K7">
        <f>+J7+1</f>
        <v>2028</v>
      </c>
      <c r="L7">
        <f>+K7+1</f>
        <v>2029</v>
      </c>
    </row>
    <row r="8"/>
    <row r="9">
      <c r="C9" t="str">
        <v>ACTIF</v>
      </c>
    </row>
    <row r="10" ht="15" customHeight="1">
      <c r="C10" t="str">
        <v>ACTIFS IMMOBILISES</v>
      </c>
    </row>
    <row r="11" ht="15" customHeight="1">
      <c r="C11" t="str">
        <v>Immobilisations (Brut)</v>
      </c>
      <c r="D11" s="10">
        <f>Investissements!P30-'Plan de financement'!D28</f>
        <v>0</v>
      </c>
      <c r="E11" s="10">
        <f>D11+Investissements!AC30-'Plan de financement'!E28</f>
        <v>0</v>
      </c>
      <c r="F11" s="10">
        <f>E11+Investissements!AF30-'Plan de financement'!F28</f>
        <v>0</v>
      </c>
      <c r="G11" s="10">
        <f>F11+Investissements!AI30-'Plan de financement'!G28</f>
        <v>0</v>
      </c>
      <c r="H11" s="10">
        <f>G11+Investissements!AL30-'Plan de financement'!H28</f>
        <v>0</v>
      </c>
      <c r="I11" s="10">
        <f>H11+Investissements!AO30-'Plan de financement'!I28</f>
        <v>0</v>
      </c>
      <c r="J11" s="10">
        <f>I11+Investissements!AR30-'Plan de financement'!J28</f>
        <v>0</v>
      </c>
      <c r="K11" s="10">
        <f>J11+Investissements!AU30-'Plan de financement'!K28</f>
        <v>0</v>
      </c>
      <c r="L11" s="10">
        <f>K11+Investissements!AX30-'Plan de financement'!L28</f>
        <v>0</v>
      </c>
    </row>
    <row r="12" ht="15" customHeight="1">
      <c r="C12" t="str">
        <v>Amortissements</v>
      </c>
      <c r="D12" s="10">
        <f>'Comptes de résultats'!D24</f>
        <v>0</v>
      </c>
      <c r="E12" s="10">
        <f>D12+'Comptes de résultats'!E24</f>
        <v>0</v>
      </c>
      <c r="F12" s="10">
        <f>E12+'Comptes de résultats'!F24</f>
        <v>0</v>
      </c>
      <c r="G12" s="10">
        <f>F12+'Comptes de résultats'!G24</f>
        <v>0</v>
      </c>
      <c r="H12" s="10">
        <f>G12+'Comptes de résultats'!H24</f>
        <v>0</v>
      </c>
      <c r="I12" s="10">
        <f>H12+'Comptes de résultats'!I24</f>
        <v>0</v>
      </c>
      <c r="J12" s="10">
        <f>I12+'Comptes de résultats'!J24</f>
        <v>0</v>
      </c>
      <c r="K12" s="10">
        <f>J12+'Comptes de résultats'!K24</f>
        <v>0</v>
      </c>
      <c r="L12" s="10">
        <f>K12+'Comptes de résultats'!L24</f>
        <v>0</v>
      </c>
    </row>
    <row r="13" ht="15" customHeight="1">
      <c r="C13" t="str">
        <v>Immobilisations (Net)</v>
      </c>
      <c r="D13" s="10">
        <f>D11-D12</f>
        <v>0</v>
      </c>
      <c r="E13" s="10">
        <f>E11-E12</f>
        <v>0</v>
      </c>
      <c r="F13" s="10">
        <f>F11-F12</f>
        <v>0</v>
      </c>
      <c r="G13" s="10">
        <f>G11-G12</f>
        <v>0</v>
      </c>
      <c r="H13" s="10">
        <f>H11-H12</f>
        <v>0</v>
      </c>
      <c r="I13" s="10">
        <f>I11-I12</f>
        <v>0</v>
      </c>
      <c r="J13" s="10">
        <f>J11-J12</f>
        <v>0</v>
      </c>
      <c r="K13" s="10">
        <f>K11-K12</f>
        <v>0</v>
      </c>
      <c r="L13" s="10">
        <f>L11-L12</f>
        <v>0</v>
      </c>
    </row>
    <row r="14" ht="15" customHeight="1">
      <c r="C14" t="str">
        <v>TOTAL ACTIFS IMMOBILISES</v>
      </c>
      <c r="D14" s="10">
        <f>D13</f>
        <v>0</v>
      </c>
      <c r="E14" s="10">
        <f>E13</f>
        <v>0</v>
      </c>
      <c r="F14" s="10">
        <f>F13</f>
        <v>0</v>
      </c>
      <c r="G14" s="10">
        <f>G13</f>
        <v>0</v>
      </c>
      <c r="H14" s="10">
        <f>H13</f>
        <v>0</v>
      </c>
      <c r="I14" s="10">
        <f>I13</f>
        <v>0</v>
      </c>
      <c r="J14" s="10">
        <f>J13</f>
        <v>0</v>
      </c>
      <c r="K14" s="10">
        <f>K13</f>
        <v>0</v>
      </c>
      <c r="L14" s="10">
        <f>L13</f>
        <v>0</v>
      </c>
    </row>
    <row r="15" ht="15" customHeight="1">
      <c r="C15" t="str">
        <v>ACTIFS CIRCULANTS</v>
      </c>
    </row>
    <row r="16">
      <c r="C16" t="str">
        <v>Stocks</v>
      </c>
      <c r="D16" s="10">
        <f>SUM(Trésorerie!D43:O43)</f>
        <v>0</v>
      </c>
      <c r="E16" s="10">
        <f>D16+SUM(Trésorerie!P43:AA43)</f>
        <v>0</v>
      </c>
      <c r="F16" s="10">
        <f>E16+SUM(Trésorerie!AB43:AM43)</f>
        <v>0</v>
      </c>
      <c r="G16" s="10">
        <f>F16+SUM(Trésorerie!AN43:AY43)</f>
        <v>0</v>
      </c>
      <c r="H16" s="10">
        <f>SUM(Trésorerie!AZ43:BK43)</f>
        <v>0</v>
      </c>
      <c r="I16" s="10">
        <f>H16+SUM(Trésorerie!BL43:BW43)</f>
        <v>0</v>
      </c>
      <c r="J16" s="10">
        <f>SUM(Trésorerie!BX43:CI43)</f>
        <v>0</v>
      </c>
      <c r="K16" s="10">
        <f>J16+SUM(Trésorerie!CJ43:CU43)</f>
        <v>0</v>
      </c>
      <c r="L16" s="10">
        <f>SUM(Trésorerie!CV43:DG43)</f>
        <v>0</v>
      </c>
    </row>
    <row r="17" ht="15" customHeight="1">
      <c r="C17" t="str">
        <v>Créances clients</v>
      </c>
      <c r="D17" s="10">
        <f>BFR!O42</f>
        <v>0</v>
      </c>
      <c r="E17" s="10">
        <f>BFR!AA42</f>
        <v>0</v>
      </c>
      <c r="F17" s="10">
        <f>BFR!AM42</f>
        <v>0</v>
      </c>
      <c r="G17" s="10">
        <f>BFR!AY42</f>
        <v>0</v>
      </c>
      <c r="H17" s="10">
        <f>BFR!BK42</f>
        <v>0</v>
      </c>
      <c r="I17" s="10">
        <f>BFR!BW42</f>
        <v>0</v>
      </c>
      <c r="J17" s="10">
        <f>BFR!CI42</f>
        <v>0</v>
      </c>
      <c r="K17" s="10">
        <f>BFR!CU42</f>
        <v>0</v>
      </c>
      <c r="L17" s="10">
        <f>BFR!DG42</f>
        <v>0</v>
      </c>
    </row>
    <row r="18">
      <c r="C18" t="str">
        <v>Créance TVA</v>
      </c>
      <c r="D18" s="10">
        <f>TVA!O24</f>
        <v>0</v>
      </c>
      <c r="E18" s="10">
        <f>TVA!AA24</f>
        <v>0</v>
      </c>
      <c r="F18" s="10">
        <f>TVA!AM24</f>
        <v>0</v>
      </c>
      <c r="G18" s="10">
        <f>TVA!AY24</f>
        <v>0</v>
      </c>
      <c r="H18" s="10">
        <f>TVA!BK24</f>
        <v>0</v>
      </c>
      <c r="I18" s="10">
        <f>TVA!BW24</f>
        <v>0</v>
      </c>
      <c r="J18" s="10">
        <f>TVA!CI24</f>
        <v>0</v>
      </c>
      <c r="K18" s="10">
        <f>TVA!CU24</f>
        <v>0</v>
      </c>
      <c r="L18" s="10">
        <f>TVA!DG24</f>
        <v>0</v>
      </c>
    </row>
    <row r="19">
      <c r="C19" t="str">
        <v>Créance IS</v>
      </c>
      <c r="E19" s="10">
        <f>IF('Comptes de résultats'!E35-'Comptes de résultats'!D35&gt;0,"",-('Comptes de résultats'!E35-'Comptes de résultats'!D35))</f>
        <v>0</v>
      </c>
      <c r="F19" s="10">
        <f>IF('Comptes de résultats'!F35-'Comptes de résultats'!E35&gt;0,"",-('Comptes de résultats'!F35-'Comptes de résultats'!E35))</f>
        <v>0</v>
      </c>
      <c r="G19" s="10">
        <f>IF('Comptes de résultats'!G35-'Comptes de résultats'!F35&gt;0,"",-('Comptes de résultats'!G35-'Comptes de résultats'!F35))</f>
        <v>0</v>
      </c>
      <c r="H19" s="10">
        <f>IF('Comptes de résultats'!H35-'Comptes de résultats'!G35&gt;0,"",-('Comptes de résultats'!H35-'Comptes de résultats'!G35))</f>
        <v>0</v>
      </c>
      <c r="I19" s="10">
        <f>IF('Comptes de résultats'!I35-'Comptes de résultats'!H35&gt;0,"",-('Comptes de résultats'!I35-'Comptes de résultats'!H35))</f>
        <v>0</v>
      </c>
      <c r="J19" s="10">
        <f>IF('Comptes de résultats'!J35-'Comptes de résultats'!I35&gt;0,"",-('Comptes de résultats'!J35-'Comptes de résultats'!I35))</f>
        <v>0</v>
      </c>
      <c r="K19" s="10">
        <f>IF('Comptes de résultats'!K35-'Comptes de résultats'!J35&gt;0,"",-('Comptes de résultats'!K35-'Comptes de résultats'!J35))</f>
        <v>0</v>
      </c>
      <c r="L19" s="10">
        <f>IF('Comptes de résultats'!L35-'Comptes de résultats'!K35&gt;0,"",-('Comptes de résultats'!L35-'Comptes de résultats'!K35))</f>
        <v>0</v>
      </c>
    </row>
    <row r="20" ht="15" customHeight="1">
      <c r="C20" t="str">
        <v>Trésorerie</v>
      </c>
      <c r="D20" s="10">
        <f>Trésorerie!O68</f>
        <v>0</v>
      </c>
      <c r="E20" s="10">
        <f>Trésorerie!AA68</f>
        <v>0</v>
      </c>
      <c r="F20" s="10">
        <f>Trésorerie!AM68</f>
        <v>0</v>
      </c>
      <c r="G20" s="10">
        <f>Trésorerie!AY68</f>
        <v>0</v>
      </c>
      <c r="H20" s="10">
        <f>Trésorerie!BK68</f>
        <v>0</v>
      </c>
      <c r="I20" s="10">
        <f>Trésorerie!BW68</f>
        <v>0</v>
      </c>
      <c r="J20" s="10">
        <f>Trésorerie!CI68</f>
        <v>0</v>
      </c>
      <c r="K20" s="10">
        <f>Trésorerie!CU68</f>
        <v>0</v>
      </c>
      <c r="L20" s="10">
        <f>Trésorerie!DG68</f>
        <v>0</v>
      </c>
    </row>
    <row r="21" ht="15" customHeight="1">
      <c r="C21" t="str">
        <v>TOTAL ACTIFS CIRCULANTS</v>
      </c>
      <c r="D21" s="10">
        <f>SUM(D16:D20)</f>
        <v>0</v>
      </c>
      <c r="E21" s="10">
        <f>SUM(E16:E20)</f>
        <v>0</v>
      </c>
      <c r="F21" s="10">
        <f>SUM(F16:F20)</f>
        <v>0</v>
      </c>
      <c r="G21" s="10">
        <f>SUM(G16:G20)</f>
        <v>0</v>
      </c>
      <c r="H21" s="10">
        <f>SUM(H16:H20)</f>
        <v>0</v>
      </c>
      <c r="I21" s="10">
        <f>SUM(I16:I20)</f>
        <v>0</v>
      </c>
      <c r="J21" s="10">
        <f>SUM(J16:J20)</f>
        <v>0</v>
      </c>
      <c r="K21" s="10">
        <f>SUM(K16:K20)</f>
        <v>0</v>
      </c>
      <c r="L21" s="10">
        <f>SUM(L16:L20)</f>
        <v>0</v>
      </c>
    </row>
    <row r="22" ht="15" customHeight="1">
      <c r="C22" t="str">
        <v>TOTAL ACTIF</v>
      </c>
      <c r="D22" s="10">
        <f>D14+D21</f>
        <v>0</v>
      </c>
      <c r="E22" s="10">
        <f>E14+E21</f>
        <v>0</v>
      </c>
      <c r="F22" s="10">
        <f>F14+F21</f>
        <v>0</v>
      </c>
      <c r="G22" s="10">
        <f>G14+G21</f>
        <v>0</v>
      </c>
      <c r="H22" s="10">
        <f>H14+H21</f>
        <v>0</v>
      </c>
      <c r="I22" s="10">
        <f>I14+I21</f>
        <v>0</v>
      </c>
      <c r="J22" s="10">
        <f>J14+J21</f>
        <v>0</v>
      </c>
      <c r="K22" s="10">
        <f>K14+K21</f>
        <v>0</v>
      </c>
      <c r="L22" s="10">
        <f>L14+L21</f>
        <v>0</v>
      </c>
    </row>
    <row r="23"/>
    <row r="24">
      <c r="C24" t="str">
        <v>PASSIF</v>
      </c>
    </row>
    <row r="25">
      <c r="C25" t="str">
        <v>CAPITAUX PROPRES</v>
      </c>
    </row>
    <row r="26">
      <c r="C26" t="str">
        <v>Capital</v>
      </c>
      <c r="D26" s="10">
        <f>SUM(Trésorerie!D18:O18)+SUM(Trésorerie!D19:O19)+Investissements!P9</f>
        <v>0</v>
      </c>
      <c r="E26" s="10">
        <f>D26+SUM(Trésorerie!P18:AA18)+SUM(Trésorerie!P19:AA19)+Investissements!AC9</f>
        <v>0</v>
      </c>
      <c r="F26" s="10">
        <f>E26+SUM(Trésorerie!AB18:AM18)+SUM(Trésorerie!AB19:AM19)+Investissements!AF9</f>
        <v>0</v>
      </c>
      <c r="G26" s="10">
        <f>F26+SUM(Trésorerie!AN18:AY18)+SUM(Trésorerie!AN19:AY19)+Investissements!AI9</f>
        <v>0</v>
      </c>
      <c r="H26" s="10">
        <f>G26+SUM(Trésorerie!AZ18:BK18)+SUM(Trésorerie!AZ19:BK19)+Investissements!AL9</f>
        <v>0</v>
      </c>
      <c r="I26" s="10">
        <f>H26+SUM(Trésorerie!BL18:BW18)+SUM(Trésorerie!BL19:BW19)+Investissements!AO9</f>
        <v>0</v>
      </c>
      <c r="J26" s="10">
        <f>I26+SUM(Trésorerie!BX18:CI18)+SUM(Trésorerie!BX19:CI19)+Investissements!AR9</f>
        <v>0</v>
      </c>
      <c r="K26" s="10">
        <f>J26+SUM(Trésorerie!CJ18:CU18)+SUM(Trésorerie!CJ19:CU19)+Investissements!AU9</f>
        <v>0</v>
      </c>
      <c r="L26" s="10">
        <f>K26+SUM(Trésorerie!CV18:DG18)+SUM(Trésorerie!CV19:DG19)+Investissements!AX9</f>
        <v>0</v>
      </c>
    </row>
    <row r="27">
      <c r="C27" t="str">
        <v xml:space="preserve">Quasi fonds propres : TP, PP, CCA </v>
      </c>
      <c r="D27" s="10">
        <f>SUM(Trésorerie!D27:O27)-SUM(Trésorerie!D55:O55)</f>
        <v>0</v>
      </c>
      <c r="E27" s="10">
        <f>D27+SUM(Trésorerie!P27:AA27)-SUM(Trésorerie!P55:AA55)</f>
        <v>0</v>
      </c>
      <c r="F27" s="10">
        <f>E27+SUM(Trésorerie!AB27:AM27)-SUM(Trésorerie!AB55:AM55)</f>
        <v>0</v>
      </c>
      <c r="G27" s="10">
        <f>F27+SUM(Trésorerie!AN27:AY27)-SUM(Trésorerie!AN55:AY55)</f>
        <v>0</v>
      </c>
      <c r="H27" s="10">
        <f>G27+SUM(Trésorerie!AZ27:BK27)-SUM(Trésorerie!AZ55:BK55)</f>
        <v>0</v>
      </c>
      <c r="I27" s="10">
        <f>H27+SUM(Trésorerie!BL27:BW27)-SUM(Trésorerie!BL55:BW55)</f>
        <v>0</v>
      </c>
      <c r="J27" s="10">
        <f>I27+SUM(Trésorerie!BX27:CI27)-SUM(Trésorerie!BX55:CI55)</f>
        <v>0</v>
      </c>
      <c r="K27" s="10">
        <f>J27+SUM(Trésorerie!CJ27:CU27)-SUM(Trésorerie!CJ55:CU55)</f>
        <v>0</v>
      </c>
      <c r="L27" s="10">
        <f>K27+SUM(Trésorerie!CV27:DG27)-SUM(Trésorerie!CV55:DG55)</f>
        <v>0</v>
      </c>
    </row>
    <row r="28">
      <c r="C28" t="str">
        <v>Réserves et Résultats</v>
      </c>
      <c r="D28" s="10">
        <f>'Comptes de résultats'!D36</f>
        <v>0</v>
      </c>
      <c r="E28" s="10">
        <f>D28+'Comptes de résultats'!E36</f>
        <v>0</v>
      </c>
      <c r="F28" s="10">
        <f>E28+'Comptes de résultats'!F36</f>
        <v>0</v>
      </c>
      <c r="G28" s="10">
        <f>F28+'Comptes de résultats'!G36</f>
        <v>0</v>
      </c>
      <c r="H28" s="10">
        <f>G28+'Comptes de résultats'!H36</f>
        <v>0</v>
      </c>
      <c r="I28" s="10">
        <f>H28+'Comptes de résultats'!I36</f>
        <v>0</v>
      </c>
      <c r="J28" s="10">
        <f>I28+'Comptes de résultats'!J36</f>
        <v>0</v>
      </c>
      <c r="K28" s="10">
        <f>J28+'Comptes de résultats'!K36</f>
        <v>0</v>
      </c>
      <c r="L28" s="10">
        <f>K28+'Comptes de résultats'!L36</f>
        <v>0</v>
      </c>
    </row>
    <row r="29">
      <c r="C29" t="str">
        <v>Subventions d'investissement</v>
      </c>
      <c r="D29" s="10">
        <f>+'Plan de financement'!D30-'Comptes de résultats'!D25</f>
        <v>0</v>
      </c>
      <c r="E29" s="10">
        <f>+D29+'Plan de financement'!E30-'Comptes de résultats'!E25</f>
        <v>0</v>
      </c>
      <c r="F29" s="10">
        <f>+E29+'Plan de financement'!F30-'Comptes de résultats'!F25</f>
        <v>0</v>
      </c>
      <c r="G29" s="10">
        <f>+F29+'Plan de financement'!G30-'Comptes de résultats'!G25</f>
        <v>0</v>
      </c>
      <c r="H29" s="10">
        <f>+G29+'Plan de financement'!H30-'Comptes de résultats'!H25</f>
        <v>0</v>
      </c>
      <c r="I29" s="10">
        <f>+H29+'Plan de financement'!I30-'Comptes de résultats'!I25</f>
        <v>0</v>
      </c>
      <c r="J29" s="10">
        <f>+I29+'Plan de financement'!J30-'Comptes de résultats'!J25</f>
        <v>0</v>
      </c>
      <c r="K29" s="10">
        <f>+J29+'Plan de financement'!K30-'Comptes de résultats'!K25</f>
        <v>0</v>
      </c>
      <c r="L29" s="10">
        <f>+K29+'Plan de financement'!L30-'Comptes de résultats'!L25</f>
        <v>0</v>
      </c>
    </row>
    <row r="30">
      <c r="C30" t="str">
        <v>TOTAL CAPITAUX PROPRES</v>
      </c>
      <c r="D30" s="10">
        <f>SUM(D26:D29)</f>
        <v>0</v>
      </c>
      <c r="E30" s="10">
        <f>SUM(E26:E29)</f>
        <v>0</v>
      </c>
      <c r="F30" s="10">
        <f>SUM(F26:F29)</f>
        <v>0</v>
      </c>
      <c r="G30" s="10">
        <f>SUM(G26:G29)</f>
        <v>0</v>
      </c>
      <c r="H30" s="10">
        <f>SUM(H26:H29)</f>
        <v>0</v>
      </c>
      <c r="I30" s="10">
        <f>SUM(I26:I29)</f>
        <v>0</v>
      </c>
      <c r="J30" s="10">
        <f>SUM(J26:J29)</f>
        <v>0</v>
      </c>
      <c r="K30" s="10">
        <f>SUM(K26:K29)</f>
        <v>0</v>
      </c>
      <c r="L30" s="10">
        <f>SUM(L26:L29)</f>
        <v>0</v>
      </c>
    </row>
    <row r="31">
      <c r="C31" t="str">
        <v>DETTES</v>
      </c>
    </row>
    <row r="32">
      <c r="C32" t="str">
        <v>Prêts et avances</v>
      </c>
      <c r="D32" s="10">
        <f>SUM(Trésorerie!D20:O21)+SUM(Trésorerie!D32:O32)-SUM(Trésorerie!D53:O54)-SUM(Trésorerie!D60:O60)+'Comptes de résultats'!D29</f>
        <v>0</v>
      </c>
      <c r="E32" s="10">
        <f>D32+SUM(Trésorerie!P20:AA21)+SUM(Trésorerie!P32:AA32)-SUM(Trésorerie!P53:AA54)-SUM(Trésorerie!P60:AA60)+'Comptes de résultats'!E29</f>
        <v>0</v>
      </c>
      <c r="F32" s="10">
        <f>E32+SUM(Trésorerie!AB20:AM21)+SUM(Trésorerie!AB32:AM32)-SUM(Trésorerie!AB53:AM54)-SUM(Trésorerie!AB60:AM60)+'Comptes de résultats'!F29</f>
        <v>0</v>
      </c>
      <c r="G32" s="10">
        <f>F32+SUM(Trésorerie!AN20:AY21)+SUM(Trésorerie!AN32:AY32)-SUM(Trésorerie!AN53:AY54)-SUM(Trésorerie!AN60:AY60)+'Comptes de résultats'!G29</f>
        <v>0</v>
      </c>
      <c r="H32" s="10">
        <f>G32+SUM(Trésorerie!AZ20:BK21)+SUM(Trésorerie!AZ32:BK32)-SUM(Trésorerie!AZ53:BK54)-SUM(Trésorerie!AZ60:BK60)+'Comptes de résultats'!H29</f>
        <v>0</v>
      </c>
      <c r="I32" s="10">
        <f>H32+SUM(Trésorerie!BL20:BW21)+SUM(Trésorerie!BL32:BW32)-SUM(Trésorerie!BL53:BW54)-SUM(Trésorerie!BL60:BW60)+'Comptes de résultats'!I29</f>
        <v>0</v>
      </c>
      <c r="J32" s="10">
        <f>I32+SUM(Trésorerie!BX20:CI21)+SUM(Trésorerie!BX32:CI32)-SUM(Trésorerie!BX53:CI54)-SUM(Trésorerie!BX60:CI60)+'Comptes de résultats'!J29</f>
        <v>0</v>
      </c>
      <c r="K32" s="10">
        <f>J32+SUM(Trésorerie!CJ20:CU21)+SUM(Trésorerie!CJ32:CU32)-SUM(Trésorerie!CJ53:CU54)-SUM(Trésorerie!CJ60:CU60)+'Comptes de résultats'!K29</f>
        <v>0</v>
      </c>
      <c r="L32" s="10">
        <f>K32+SUM(Trésorerie!CV20:DG21)+SUM(Trésorerie!CV32:DG32)-SUM(Trésorerie!CV53:DG54)-SUM(Trésorerie!CV60:DG60)+'Comptes de résultats'!L29</f>
        <v>0</v>
      </c>
    </row>
    <row r="33">
      <c r="C33" t="str">
        <v>Dettes fournisseurs</v>
      </c>
      <c r="D33" s="10">
        <f>BFR!O61</f>
        <v>0</v>
      </c>
      <c r="E33" s="10">
        <f>BFR!AA61</f>
        <v>0</v>
      </c>
      <c r="F33" s="10">
        <f>BFR!AM61</f>
        <v>0</v>
      </c>
      <c r="G33" s="10">
        <f>BFR!AY61</f>
        <v>0</v>
      </c>
      <c r="H33" s="10">
        <f>BFR!BK61</f>
        <v>0</v>
      </c>
      <c r="I33" s="10">
        <f>BFR!BW61</f>
        <v>0</v>
      </c>
      <c r="J33" s="10">
        <f>BFR!CI61</f>
        <v>0</v>
      </c>
      <c r="K33" s="10">
        <f>BFR!CU61</f>
        <v>0</v>
      </c>
      <c r="L33" s="10">
        <f>BFR!DG61</f>
        <v>0</v>
      </c>
    </row>
    <row r="34">
      <c r="C34" t="str">
        <v>Dette TVA</v>
      </c>
      <c r="D34" s="10">
        <f>TVA!O43</f>
        <v>0</v>
      </c>
      <c r="E34" s="10">
        <f>TVA!AA43</f>
        <v>0</v>
      </c>
      <c r="F34" s="10">
        <f>TVA!AM43</f>
        <v>0</v>
      </c>
      <c r="G34" s="10">
        <f>TVA!AY43</f>
        <v>0</v>
      </c>
      <c r="H34" s="10">
        <f>TVA!BK43</f>
        <v>0</v>
      </c>
      <c r="I34" s="10">
        <f>TVA!BW43</f>
        <v>0</v>
      </c>
      <c r="J34" s="10">
        <f>TVA!CI43</f>
        <v>0</v>
      </c>
      <c r="K34" s="10">
        <f>TVA!CU43</f>
        <v>0</v>
      </c>
      <c r="L34" s="10">
        <f>TVA!DG43</f>
        <v>0</v>
      </c>
    </row>
    <row r="35">
      <c r="C35" t="str">
        <v>Dette IS</v>
      </c>
      <c r="D35" s="10">
        <f>'Comptes de résultats'!D35</f>
        <v>0</v>
      </c>
      <c r="E35" s="10">
        <f>IF('Comptes de résultats'!E35-'Comptes de résultats'!D35&lt;0,"",'Comptes de résultats'!E35-'Comptes de résultats'!D35)</f>
        <v>0</v>
      </c>
      <c r="F35" s="10">
        <f>IF('Comptes de résultats'!F35-'Comptes de résultats'!E35&lt;0,"",'Comptes de résultats'!F35-'Comptes de résultats'!E35)</f>
        <v>0</v>
      </c>
      <c r="G35" s="10">
        <f>IF('Comptes de résultats'!G35-'Comptes de résultats'!F35&lt;0,"",'Comptes de résultats'!G35-'Comptes de résultats'!F35)</f>
        <v>0</v>
      </c>
      <c r="H35" s="10">
        <f>IF('Comptes de résultats'!H35-'Comptes de résultats'!G35&lt;0,"",'Comptes de résultats'!H35-'Comptes de résultats'!G35)</f>
        <v>0</v>
      </c>
      <c r="I35" s="10">
        <f>IF('Comptes de résultats'!I35-'Comptes de résultats'!H35&lt;0,"",'Comptes de résultats'!I35-'Comptes de résultats'!H35)</f>
        <v>0</v>
      </c>
      <c r="J35" s="10">
        <f>IF('Comptes de résultats'!J35-'Comptes de résultats'!I35&lt;0,"",'Comptes de résultats'!J35-'Comptes de résultats'!I35)</f>
        <v>0</v>
      </c>
      <c r="K35" s="10">
        <f>IF('Comptes de résultats'!K35-'Comptes de résultats'!J35&lt;0,"",'Comptes de résultats'!K35-'Comptes de résultats'!J35)</f>
        <v>0</v>
      </c>
      <c r="L35" s="10">
        <f>IF('Comptes de résultats'!L35-'Comptes de résultats'!K35&lt;0,"",'Comptes de résultats'!L35-'Comptes de résultats'!K35)</f>
        <v>0</v>
      </c>
    </row>
    <row r="36">
      <c r="C36" t="str">
        <v>TOTAL DETTES</v>
      </c>
      <c r="D36" s="10">
        <f>SUM(D32:D35)</f>
        <v>0</v>
      </c>
      <c r="E36" s="10">
        <f>SUM(E32:E35)</f>
        <v>0</v>
      </c>
      <c r="F36" s="10">
        <f>SUM(F32:F35)</f>
        <v>0</v>
      </c>
      <c r="G36" s="10">
        <f>SUM(G32:G35)</f>
        <v>0</v>
      </c>
      <c r="H36" s="10">
        <f>SUM(H32:H35)</f>
        <v>0</v>
      </c>
      <c r="I36" s="10">
        <f>SUM(I32:I35)</f>
        <v>0</v>
      </c>
      <c r="J36" s="10">
        <f>SUM(J32:J35)</f>
        <v>0</v>
      </c>
      <c r="K36" s="10">
        <f>SUM(K32:K35)</f>
        <v>0</v>
      </c>
      <c r="L36" s="10">
        <f>SUM(L32:L35)</f>
        <v>0</v>
      </c>
    </row>
    <row r="37">
      <c r="C37" t="str">
        <v>TOTAL PASSIF</v>
      </c>
      <c r="D37" s="10">
        <f>D30+D36</f>
        <v>0</v>
      </c>
      <c r="E37" s="10">
        <f>E30+E36</f>
        <v>0</v>
      </c>
      <c r="F37" s="10">
        <f>F30+F36</f>
        <v>0</v>
      </c>
      <c r="G37" s="10">
        <f>G30+G36</f>
        <v>0</v>
      </c>
      <c r="H37" s="10">
        <f>H30+H36</f>
        <v>0</v>
      </c>
      <c r="I37" s="10">
        <f>I30+I36</f>
        <v>0</v>
      </c>
      <c r="J37" s="10">
        <f>J30+J36</f>
        <v>0</v>
      </c>
      <c r="K37" s="10">
        <f>K30+K36</f>
        <v>0</v>
      </c>
      <c r="L37" s="10">
        <f>L30+L36</f>
        <v>0</v>
      </c>
    </row>
    <row r="38" ht="15" customHeight="1"/>
    <row r="39"/>
    <row r="40">
      <c r="C40" t="str">
        <v>Ecart Actif - Passif</v>
      </c>
      <c r="D40" s="12">
        <f>+D37-D22</f>
        <v>0</v>
      </c>
      <c r="E40" s="12">
        <f>+E37-E22</f>
        <v>0</v>
      </c>
      <c r="F40" s="12">
        <f>+F37-F22</f>
        <v>0</v>
      </c>
      <c r="G40" s="12">
        <f>+G37-G22</f>
        <v>0</v>
      </c>
      <c r="H40" s="12">
        <f>+H37-H22</f>
        <v>0</v>
      </c>
      <c r="I40" s="12">
        <f>+I37-I22</f>
        <v>0</v>
      </c>
      <c r="J40" s="12">
        <f>+J37-J22</f>
        <v>0</v>
      </c>
      <c r="K40" s="12">
        <f>+K37-K22</f>
        <v>0</v>
      </c>
      <c r="L40" s="12">
        <f>+L37-L22</f>
        <v>0</v>
      </c>
    </row>
  </sheetData>
  <mergeCells count="7">
    <mergeCell ref="C15:L15"/>
    <mergeCell ref="C24:L24"/>
    <mergeCell ref="C25:L25"/>
    <mergeCell ref="C31:L31"/>
    <mergeCell ref="C5:L5"/>
    <mergeCell ref="C9:L9"/>
    <mergeCell ref="C10:L10"/>
  </mergeCells>
  <pageMargins left="0.7" right="0.7" top="0.75" bottom="0.75" header="0.3" footer="0.3"/>
  <ignoredErrors>
    <ignoredError numberStoredAsText="1" sqref="B1:M40"/>
  </ignoredErrors>
</worksheet>
</file>

<file path=xl/worksheets/sheet17.xml><?xml version="1.0" encoding="utf-8"?>
<worksheet xmlns="http://schemas.openxmlformats.org/spreadsheetml/2006/main" xmlns:r="http://schemas.openxmlformats.org/officeDocument/2006/relationships">
  <dimension ref="B1:DH63"/>
  <sheetViews>
    <sheetView workbookViewId="0" rightToLeft="0"/>
  </sheetViews>
  <cols>
    <col min="1" max="1" customWidth="1" width="3.5546875"/>
    <col min="2" max="2" customWidth="1" width="3.88671875"/>
    <col min="3" max="3" customWidth="1" width="35.6640625"/>
    <col min="112" max="112" customWidth="1" width="3.109375"/>
  </cols>
  <sheetData>
    <row r="1" ht="15" customHeight="1"/>
    <row r="2"/>
    <row r="3">
      <c r="C3" s="6" t="str">
        <v>TVA</v>
      </c>
    </row>
    <row r="4"/>
    <row r="5">
      <c r="C5" t="str">
        <v>Note : Tout est calculé automatiquement.</v>
      </c>
    </row>
    <row r="6"/>
    <row r="7">
      <c r="C7" s="6" t="str">
        <v>Créances TVA</v>
      </c>
    </row>
    <row r="8"/>
    <row r="9">
      <c r="D9">
        <f>YEAR(CONFIG!D7)</f>
        <v>2021</v>
      </c>
      <c r="P9">
        <f>+D9+1</f>
        <v>2022</v>
      </c>
      <c r="AB9">
        <f>+P9+1</f>
        <v>2023</v>
      </c>
      <c r="AN9">
        <f>+AB9+1</f>
        <v>2024</v>
      </c>
      <c r="AZ9">
        <f>+AN9+1</f>
        <v>2025</v>
      </c>
      <c r="BL9">
        <f>+AZ9+1</f>
        <v>2026</v>
      </c>
      <c r="BX9">
        <f>+BL9+1</f>
        <v>2027</v>
      </c>
      <c r="CJ9">
        <f>+BX9+1</f>
        <v>2028</v>
      </c>
      <c r="CV9">
        <f>+CJ9+1</f>
        <v>2029</v>
      </c>
    </row>
    <row r="10">
      <c r="C10" s="6" t="str">
        <v>Intitulés</v>
      </c>
      <c r="D10" s="9">
        <f>CONFIG!$D$7</f>
        <v>44197</v>
      </c>
      <c r="E10" s="9">
        <f>DATE(YEAR(D10),MONTH(D10)+1,DAY(D10))</f>
        <v>44228</v>
      </c>
      <c r="F10" s="9">
        <f>DATE(YEAR(E10),MONTH(E10)+1,DAY(E10))</f>
        <v>44256</v>
      </c>
      <c r="G10" s="9">
        <f>DATE(YEAR(F10),MONTH(F10)+1,DAY(F10))</f>
        <v>44287</v>
      </c>
      <c r="H10" s="9">
        <f>DATE(YEAR(G10),MONTH(G10)+1,DAY(G10))</f>
        <v>44317</v>
      </c>
      <c r="I10" s="9">
        <f>DATE(YEAR(H10),MONTH(H10)+1,DAY(H10))</f>
        <v>44348</v>
      </c>
      <c r="J10" s="9">
        <f>DATE(YEAR(I10),MONTH(I10)+1,DAY(I10))</f>
        <v>44378</v>
      </c>
      <c r="K10" s="9">
        <f>DATE(YEAR(J10),MONTH(J10)+1,DAY(J10))</f>
        <v>44409</v>
      </c>
      <c r="L10" s="9">
        <f>DATE(YEAR(K10),MONTH(K10)+1,DAY(K10))</f>
        <v>44440</v>
      </c>
      <c r="M10" s="9">
        <f>DATE(YEAR(L10),MONTH(L10)+1,DAY(L10))</f>
        <v>44470</v>
      </c>
      <c r="N10" s="9">
        <f>DATE(YEAR(M10),MONTH(M10)+1,DAY(M10))</f>
        <v>44501</v>
      </c>
      <c r="O10" s="9">
        <f>DATE(YEAR(N10),MONTH(N10)+1,DAY(N10))</f>
        <v>44531</v>
      </c>
      <c r="P10" s="9">
        <f>DATE(YEAR(O10),MONTH(O10)+1,DAY(O10))</f>
        <v>44562</v>
      </c>
      <c r="Q10" s="9">
        <f>DATE(YEAR(P10),MONTH(P10)+1,DAY(P10))</f>
        <v>44593</v>
      </c>
      <c r="R10" s="9">
        <f>DATE(YEAR(Q10),MONTH(Q10)+1,DAY(Q10))</f>
        <v>44621</v>
      </c>
      <c r="S10" s="9">
        <f>DATE(YEAR(R10),MONTH(R10)+1,DAY(R10))</f>
        <v>44652</v>
      </c>
      <c r="T10" s="9">
        <f>DATE(YEAR(S10),MONTH(S10)+1,DAY(S10))</f>
        <v>44682</v>
      </c>
      <c r="U10" s="9">
        <f>DATE(YEAR(T10),MONTH(T10)+1,DAY(T10))</f>
        <v>44713</v>
      </c>
      <c r="V10" s="9">
        <f>DATE(YEAR(U10),MONTH(U10)+1,DAY(U10))</f>
        <v>44743</v>
      </c>
      <c r="W10" s="9">
        <f>DATE(YEAR(V10),MONTH(V10)+1,DAY(V10))</f>
        <v>44774</v>
      </c>
      <c r="X10" s="9">
        <f>DATE(YEAR(W10),MONTH(W10)+1,DAY(W10))</f>
        <v>44805</v>
      </c>
      <c r="Y10" s="9">
        <f>DATE(YEAR(X10),MONTH(X10)+1,DAY(X10))</f>
        <v>44835</v>
      </c>
      <c r="Z10" s="9">
        <f>DATE(YEAR(Y10),MONTH(Y10)+1,DAY(Y10))</f>
        <v>44866</v>
      </c>
      <c r="AA10" s="9">
        <f>DATE(YEAR(Z10),MONTH(Z10)+1,DAY(Z10))</f>
        <v>44896</v>
      </c>
      <c r="AB10" s="9">
        <f>DATE(YEAR(AA10),MONTH(AA10)+1,DAY(AA10))</f>
        <v>44927</v>
      </c>
      <c r="AC10" s="9">
        <f>DATE(YEAR(AB10),MONTH(AB10)+1,DAY(AB10))</f>
        <v>44958</v>
      </c>
      <c r="AD10" s="9">
        <f>DATE(YEAR(AC10),MONTH(AC10)+1,DAY(AC10))</f>
        <v>44986</v>
      </c>
      <c r="AE10" s="9">
        <f>DATE(YEAR(AD10),MONTH(AD10)+1,DAY(AD10))</f>
        <v>45017</v>
      </c>
      <c r="AF10" s="9">
        <f>DATE(YEAR(AE10),MONTH(AE10)+1,DAY(AE10))</f>
        <v>45047</v>
      </c>
      <c r="AG10" s="9">
        <f>DATE(YEAR(AF10),MONTH(AF10)+1,DAY(AF10))</f>
        <v>45078</v>
      </c>
      <c r="AH10" s="9">
        <f>DATE(YEAR(AG10),MONTH(AG10)+1,DAY(AG10))</f>
        <v>45108</v>
      </c>
      <c r="AI10" s="9">
        <f>DATE(YEAR(AH10),MONTH(AH10)+1,DAY(AH10))</f>
        <v>45139</v>
      </c>
      <c r="AJ10" s="9">
        <f>DATE(YEAR(AI10),MONTH(AI10)+1,DAY(AI10))</f>
        <v>45170</v>
      </c>
      <c r="AK10" s="9">
        <f>DATE(YEAR(AJ10),MONTH(AJ10)+1,DAY(AJ10))</f>
        <v>45200</v>
      </c>
      <c r="AL10" s="9">
        <f>DATE(YEAR(AK10),MONTH(AK10)+1,DAY(AK10))</f>
        <v>45231</v>
      </c>
      <c r="AM10" s="9">
        <f>DATE(YEAR(AL10),MONTH(AL10)+1,DAY(AL10))</f>
        <v>45261</v>
      </c>
      <c r="AN10" s="9">
        <f>DATE(YEAR(AM10),MONTH(AM10)+1,DAY(AM10))</f>
        <v>45292</v>
      </c>
      <c r="AO10" s="9">
        <f>DATE(YEAR(AN10),MONTH(AN10)+1,DAY(AN10))</f>
        <v>45323</v>
      </c>
      <c r="AP10" s="9">
        <f>DATE(YEAR(AO10),MONTH(AO10)+1,DAY(AO10))</f>
        <v>45352</v>
      </c>
      <c r="AQ10" s="9">
        <f>DATE(YEAR(AP10),MONTH(AP10)+1,DAY(AP10))</f>
        <v>45383</v>
      </c>
      <c r="AR10" s="9">
        <f>DATE(YEAR(AQ10),MONTH(AQ10)+1,DAY(AQ10))</f>
        <v>45413</v>
      </c>
      <c r="AS10" s="9">
        <f>DATE(YEAR(AR10),MONTH(AR10)+1,DAY(AR10))</f>
        <v>45444</v>
      </c>
      <c r="AT10" s="9">
        <f>DATE(YEAR(AS10),MONTH(AS10)+1,DAY(AS10))</f>
        <v>45474</v>
      </c>
      <c r="AU10" s="9">
        <f>DATE(YEAR(AT10),MONTH(AT10)+1,DAY(AT10))</f>
        <v>45505</v>
      </c>
      <c r="AV10" s="9">
        <f>DATE(YEAR(AU10),MONTH(AU10)+1,DAY(AU10))</f>
        <v>45536</v>
      </c>
      <c r="AW10" s="9">
        <f>DATE(YEAR(AV10),MONTH(AV10)+1,DAY(AV10))</f>
        <v>45566</v>
      </c>
      <c r="AX10" s="9">
        <f>DATE(YEAR(AW10),MONTH(AW10)+1,DAY(AW10))</f>
        <v>45597</v>
      </c>
      <c r="AY10" s="9">
        <f>DATE(YEAR(AX10),MONTH(AX10)+1,DAY(AX10))</f>
        <v>45627</v>
      </c>
      <c r="AZ10" s="9">
        <f>DATE(YEAR(AY10),MONTH(AY10)+1,DAY(AY10))</f>
        <v>45658</v>
      </c>
      <c r="BA10" s="9">
        <f>DATE(YEAR(AZ10),MONTH(AZ10)+1,DAY(AZ10))</f>
        <v>45689</v>
      </c>
      <c r="BB10" s="9">
        <f>DATE(YEAR(BA10),MONTH(BA10)+1,DAY(BA10))</f>
        <v>45717</v>
      </c>
      <c r="BC10" s="9">
        <f>DATE(YEAR(BB10),MONTH(BB10)+1,DAY(BB10))</f>
        <v>45748</v>
      </c>
      <c r="BD10" s="9">
        <f>DATE(YEAR(BC10),MONTH(BC10)+1,DAY(BC10))</f>
        <v>45778</v>
      </c>
      <c r="BE10" s="9">
        <f>DATE(YEAR(BD10),MONTH(BD10)+1,DAY(BD10))</f>
        <v>45809</v>
      </c>
      <c r="BF10" s="9">
        <f>DATE(YEAR(BE10),MONTH(BE10)+1,DAY(BE10))</f>
        <v>45839</v>
      </c>
      <c r="BG10" s="9">
        <f>DATE(YEAR(BF10),MONTH(BF10)+1,DAY(BF10))</f>
        <v>45870</v>
      </c>
      <c r="BH10" s="9">
        <f>DATE(YEAR(BG10),MONTH(BG10)+1,DAY(BG10))</f>
        <v>45901</v>
      </c>
      <c r="BI10" s="9">
        <f>DATE(YEAR(BH10),MONTH(BH10)+1,DAY(BH10))</f>
        <v>45931</v>
      </c>
      <c r="BJ10" s="9">
        <f>DATE(YEAR(BI10),MONTH(BI10)+1,DAY(BI10))</f>
        <v>45962</v>
      </c>
      <c r="BK10" s="9">
        <f>DATE(YEAR(BJ10),MONTH(BJ10)+1,DAY(BJ10))</f>
        <v>45992</v>
      </c>
      <c r="BL10" s="9">
        <f>DATE(YEAR(BK10),MONTH(BK10)+1,DAY(BK10))</f>
        <v>46023</v>
      </c>
      <c r="BM10" s="9">
        <f>DATE(YEAR(BL10),MONTH(BL10)+1,DAY(BL10))</f>
        <v>46054</v>
      </c>
      <c r="BN10" s="9">
        <f>DATE(YEAR(BM10),MONTH(BM10)+1,DAY(BM10))</f>
        <v>46082</v>
      </c>
      <c r="BO10" s="9">
        <f>DATE(YEAR(BN10),MONTH(BN10)+1,DAY(BN10))</f>
        <v>46113</v>
      </c>
      <c r="BP10" s="9">
        <f>DATE(YEAR(BO10),MONTH(BO10)+1,DAY(BO10))</f>
        <v>46143</v>
      </c>
      <c r="BQ10" s="9">
        <f>DATE(YEAR(BP10),MONTH(BP10)+1,DAY(BP10))</f>
        <v>46174</v>
      </c>
      <c r="BR10" s="9">
        <f>DATE(YEAR(BQ10),MONTH(BQ10)+1,DAY(BQ10))</f>
        <v>46204</v>
      </c>
      <c r="BS10" s="9">
        <f>DATE(YEAR(BR10),MONTH(BR10)+1,DAY(BR10))</f>
        <v>46235</v>
      </c>
      <c r="BT10" s="9">
        <f>DATE(YEAR(BS10),MONTH(BS10)+1,DAY(BS10))</f>
        <v>46266</v>
      </c>
      <c r="BU10" s="9">
        <f>DATE(YEAR(BT10),MONTH(BT10)+1,DAY(BT10))</f>
        <v>46296</v>
      </c>
      <c r="BV10" s="9">
        <f>DATE(YEAR(BU10),MONTH(BU10)+1,DAY(BU10))</f>
        <v>46327</v>
      </c>
      <c r="BW10" s="9">
        <f>DATE(YEAR(BV10),MONTH(BV10)+1,DAY(BV10))</f>
        <v>46357</v>
      </c>
      <c r="BX10" s="9">
        <f>DATE(YEAR(BW10),MONTH(BW10)+1,DAY(BW10))</f>
        <v>46388</v>
      </c>
      <c r="BY10" s="9">
        <f>DATE(YEAR(BX10),MONTH(BX10)+1,DAY(BX10))</f>
        <v>46419</v>
      </c>
      <c r="BZ10" s="9">
        <f>DATE(YEAR(BY10),MONTH(BY10)+1,DAY(BY10))</f>
        <v>46447</v>
      </c>
      <c r="CA10" s="9">
        <f>DATE(YEAR(BZ10),MONTH(BZ10)+1,DAY(BZ10))</f>
        <v>46478</v>
      </c>
      <c r="CB10" s="9">
        <f>DATE(YEAR(CA10),MONTH(CA10)+1,DAY(CA10))</f>
        <v>46508</v>
      </c>
      <c r="CC10" s="9">
        <f>DATE(YEAR(CB10),MONTH(CB10)+1,DAY(CB10))</f>
        <v>46539</v>
      </c>
      <c r="CD10" s="9">
        <f>DATE(YEAR(CC10),MONTH(CC10)+1,DAY(CC10))</f>
        <v>46569</v>
      </c>
      <c r="CE10" s="9">
        <f>DATE(YEAR(CD10),MONTH(CD10)+1,DAY(CD10))</f>
        <v>46600</v>
      </c>
      <c r="CF10" s="9">
        <f>DATE(YEAR(CE10),MONTH(CE10)+1,DAY(CE10))</f>
        <v>46631</v>
      </c>
      <c r="CG10" s="9">
        <f>DATE(YEAR(CF10),MONTH(CF10)+1,DAY(CF10))</f>
        <v>46661</v>
      </c>
      <c r="CH10" s="9">
        <f>DATE(YEAR(CG10),MONTH(CG10)+1,DAY(CG10))</f>
        <v>46692</v>
      </c>
      <c r="CI10" s="9">
        <f>DATE(YEAR(CH10),MONTH(CH10)+1,DAY(CH10))</f>
        <v>46722</v>
      </c>
      <c r="CJ10" s="9">
        <f>DATE(YEAR(CI10),MONTH(CI10)+1,DAY(CI10))</f>
        <v>46753</v>
      </c>
      <c r="CK10" s="9">
        <f>DATE(YEAR(CJ10),MONTH(CJ10)+1,DAY(CJ10))</f>
        <v>46784</v>
      </c>
      <c r="CL10" s="9">
        <f>DATE(YEAR(CK10),MONTH(CK10)+1,DAY(CK10))</f>
        <v>46813</v>
      </c>
      <c r="CM10" s="9">
        <f>DATE(YEAR(CL10),MONTH(CL10)+1,DAY(CL10))</f>
        <v>46844</v>
      </c>
      <c r="CN10" s="9">
        <f>DATE(YEAR(CM10),MONTH(CM10)+1,DAY(CM10))</f>
        <v>46874</v>
      </c>
      <c r="CO10" s="9">
        <f>DATE(YEAR(CN10),MONTH(CN10)+1,DAY(CN10))</f>
        <v>46905</v>
      </c>
      <c r="CP10" s="9">
        <f>DATE(YEAR(CO10),MONTH(CO10)+1,DAY(CO10))</f>
        <v>46935</v>
      </c>
      <c r="CQ10" s="9">
        <f>DATE(YEAR(CP10),MONTH(CP10)+1,DAY(CP10))</f>
        <v>46966</v>
      </c>
      <c r="CR10" s="9">
        <f>DATE(YEAR(CQ10),MONTH(CQ10)+1,DAY(CQ10))</f>
        <v>46997</v>
      </c>
      <c r="CS10" s="9">
        <f>DATE(YEAR(CR10),MONTH(CR10)+1,DAY(CR10))</f>
        <v>47027</v>
      </c>
      <c r="CT10" s="9">
        <f>DATE(YEAR(CS10),MONTH(CS10)+1,DAY(CS10))</f>
        <v>47058</v>
      </c>
      <c r="CU10" s="9">
        <f>DATE(YEAR(CT10),MONTH(CT10)+1,DAY(CT10))</f>
        <v>47088</v>
      </c>
      <c r="CV10" s="9">
        <f>DATE(YEAR(CU10),MONTH(CU10)+1,DAY(CU10))</f>
        <v>47119</v>
      </c>
      <c r="CW10" s="9">
        <f>DATE(YEAR(CV10),MONTH(CV10)+1,DAY(CV10))</f>
        <v>47150</v>
      </c>
      <c r="CX10" s="9">
        <f>DATE(YEAR(CW10),MONTH(CW10)+1,DAY(CW10))</f>
        <v>47178</v>
      </c>
      <c r="CY10" s="9">
        <f>DATE(YEAR(CX10),MONTH(CX10)+1,DAY(CX10))</f>
        <v>47209</v>
      </c>
      <c r="CZ10" s="9">
        <f>DATE(YEAR(CY10),MONTH(CY10)+1,DAY(CY10))</f>
        <v>47239</v>
      </c>
      <c r="DA10" s="9">
        <f>DATE(YEAR(CZ10),MONTH(CZ10)+1,DAY(CZ10))</f>
        <v>47270</v>
      </c>
      <c r="DB10" s="9">
        <f>DATE(YEAR(DA10),MONTH(DA10)+1,DAY(DA10))</f>
        <v>47300</v>
      </c>
      <c r="DC10" s="9">
        <f>DATE(YEAR(DB10),MONTH(DB10)+1,DAY(DB10))</f>
        <v>47331</v>
      </c>
      <c r="DD10" s="9">
        <f>DATE(YEAR(DC10),MONTH(DC10)+1,DAY(DC10))</f>
        <v>47362</v>
      </c>
      <c r="DE10" s="9">
        <f>DATE(YEAR(DD10),MONTH(DD10)+1,DAY(DD10))</f>
        <v>47392</v>
      </c>
      <c r="DF10" s="9">
        <f>DATE(YEAR(DE10),MONTH(DE10)+1,DAY(DE10))</f>
        <v>47423</v>
      </c>
      <c r="DG10" s="9">
        <f>DATE(YEAR(DF10),MONTH(DF10)+1,DAY(DF10))</f>
        <v>47453</v>
      </c>
    </row>
    <row r="11">
      <c r="C11" s="6">
        <f>CONFIG!$C$14</f>
        <v>0</v>
      </c>
      <c r="D11" s="10">
        <f>'Charges variables'!D9*CONFIG!$D81</f>
        <v>0</v>
      </c>
      <c r="E11" s="10">
        <f>'Charges variables'!E9*CONFIG!$D81</f>
        <v>0</v>
      </c>
      <c r="F11" s="10">
        <f>'Charges variables'!F9*CONFIG!$D81</f>
        <v>0</v>
      </c>
      <c r="G11" s="10">
        <f>'Charges variables'!G9*CONFIG!$D81</f>
        <v>0</v>
      </c>
      <c r="H11" s="10">
        <f>'Charges variables'!H9*CONFIG!$D81</f>
        <v>0</v>
      </c>
      <c r="I11" s="10">
        <f>'Charges variables'!I9*CONFIG!$D81</f>
        <v>0</v>
      </c>
      <c r="J11" s="10">
        <f>'Charges variables'!J9*CONFIG!$D81</f>
        <v>0</v>
      </c>
      <c r="K11" s="10">
        <f>'Charges variables'!K9*CONFIG!$D81</f>
        <v>0</v>
      </c>
      <c r="L11" s="10">
        <f>'Charges variables'!L9*CONFIG!$D81</f>
        <v>0</v>
      </c>
      <c r="M11" s="10">
        <f>'Charges variables'!M9*CONFIG!$D81</f>
        <v>0</v>
      </c>
      <c r="N11" s="10">
        <f>'Charges variables'!N9*CONFIG!$D81</f>
        <v>0</v>
      </c>
      <c r="O11" s="10">
        <f>'Charges variables'!O9*CONFIG!$D81</f>
        <v>0</v>
      </c>
      <c r="P11" s="10">
        <f>'Charges variables'!P9*CONFIG!$D81</f>
        <v>0</v>
      </c>
      <c r="Q11" s="10">
        <f>'Charges variables'!Q9*CONFIG!$D81</f>
        <v>0</v>
      </c>
      <c r="R11" s="10">
        <f>'Charges variables'!R9*CONFIG!$D81</f>
        <v>0</v>
      </c>
      <c r="S11" s="10">
        <f>'Charges variables'!S9*CONFIG!$D81</f>
        <v>0</v>
      </c>
      <c r="T11" s="10">
        <f>'Charges variables'!T9*CONFIG!$D81</f>
        <v>0</v>
      </c>
      <c r="U11" s="10">
        <f>'Charges variables'!U9*CONFIG!$D81</f>
        <v>0</v>
      </c>
      <c r="V11" s="10">
        <f>'Charges variables'!V9*CONFIG!$D81</f>
        <v>0</v>
      </c>
      <c r="W11" s="10">
        <f>'Charges variables'!W9*CONFIG!$D81</f>
        <v>0</v>
      </c>
      <c r="X11" s="10">
        <f>'Charges variables'!X9*CONFIG!$D81</f>
        <v>0</v>
      </c>
      <c r="Y11" s="10">
        <f>'Charges variables'!Y9*CONFIG!$D81</f>
        <v>0</v>
      </c>
      <c r="Z11" s="10">
        <f>'Charges variables'!Z9*CONFIG!$D81</f>
        <v>0</v>
      </c>
      <c r="AA11" s="10">
        <f>'Charges variables'!AA9*CONFIG!$D81</f>
        <v>0</v>
      </c>
      <c r="AB11" s="10">
        <f>'Charges variables'!AB9*CONFIG!$D81</f>
        <v>0</v>
      </c>
      <c r="AC11" s="10">
        <f>'Charges variables'!AC9*CONFIG!$D81</f>
        <v>0</v>
      </c>
      <c r="AD11" s="10">
        <f>'Charges variables'!AD9*CONFIG!$D81</f>
        <v>0</v>
      </c>
      <c r="AE11" s="10">
        <f>'Charges variables'!AE9*CONFIG!$D81</f>
        <v>0</v>
      </c>
      <c r="AF11" s="10">
        <f>'Charges variables'!AF9*CONFIG!$D81</f>
        <v>0</v>
      </c>
      <c r="AG11" s="10">
        <f>'Charges variables'!AG9*CONFIG!$D81</f>
        <v>0</v>
      </c>
      <c r="AH11" s="10">
        <f>'Charges variables'!AH9*CONFIG!$D81</f>
        <v>0</v>
      </c>
      <c r="AI11" s="10">
        <f>'Charges variables'!AI9*CONFIG!$D81</f>
        <v>0</v>
      </c>
      <c r="AJ11" s="10">
        <f>'Charges variables'!AJ9*CONFIG!$D81</f>
        <v>0</v>
      </c>
      <c r="AK11" s="10">
        <f>'Charges variables'!AK9*CONFIG!$D81</f>
        <v>0</v>
      </c>
      <c r="AL11" s="10">
        <f>'Charges variables'!AL9*CONFIG!$D81</f>
        <v>0</v>
      </c>
      <c r="AM11" s="10">
        <f>'Charges variables'!AM9*CONFIG!$D81</f>
        <v>0</v>
      </c>
      <c r="AN11" s="10">
        <f>'Charges variables'!AN9*CONFIG!$D81</f>
        <v>0</v>
      </c>
      <c r="AO11" s="10">
        <f>'Charges variables'!AO9*CONFIG!$D81</f>
        <v>0</v>
      </c>
      <c r="AP11" s="10">
        <f>'Charges variables'!AP9*CONFIG!$D81</f>
        <v>0</v>
      </c>
      <c r="AQ11" s="10">
        <f>'Charges variables'!AQ9*CONFIG!$D81</f>
        <v>0</v>
      </c>
      <c r="AR11" s="10">
        <f>'Charges variables'!AR9*CONFIG!$D81</f>
        <v>0</v>
      </c>
      <c r="AS11" s="10">
        <f>'Charges variables'!AS9*CONFIG!$D81</f>
        <v>0</v>
      </c>
      <c r="AT11" s="10">
        <f>'Charges variables'!AT9*CONFIG!$D81</f>
        <v>0</v>
      </c>
      <c r="AU11" s="10">
        <f>'Charges variables'!AU9*CONFIG!$D81</f>
        <v>0</v>
      </c>
      <c r="AV11" s="10">
        <f>'Charges variables'!AV9*CONFIG!$D81</f>
        <v>0</v>
      </c>
      <c r="AW11" s="10">
        <f>'Charges variables'!AW9*CONFIG!$D81</f>
        <v>0</v>
      </c>
      <c r="AX11" s="10">
        <f>'Charges variables'!AX9*CONFIG!$D81</f>
        <v>0</v>
      </c>
      <c r="AY11" s="10">
        <f>'Charges variables'!AY9*CONFIG!$D81</f>
        <v>0</v>
      </c>
      <c r="AZ11" s="10">
        <f>'Charges variables'!AZ9*CONFIG!$D81</f>
        <v>0</v>
      </c>
      <c r="BA11" s="10">
        <f>'Charges variables'!BA9*CONFIG!$D81</f>
        <v>0</v>
      </c>
      <c r="BB11" s="10">
        <f>'Charges variables'!BB9*CONFIG!$D81</f>
        <v>0</v>
      </c>
      <c r="BC11" s="10">
        <f>'Charges variables'!BC9*CONFIG!$D81</f>
        <v>0</v>
      </c>
      <c r="BD11" s="10">
        <f>'Charges variables'!BD9*CONFIG!$D81</f>
        <v>0</v>
      </c>
      <c r="BE11" s="10">
        <f>'Charges variables'!BE9*CONFIG!$D81</f>
        <v>0</v>
      </c>
      <c r="BF11" s="10">
        <f>'Charges variables'!BF9*CONFIG!$D81</f>
        <v>0</v>
      </c>
      <c r="BG11" s="10">
        <f>'Charges variables'!BG9*CONFIG!$D81</f>
        <v>0</v>
      </c>
      <c r="BH11" s="10">
        <f>'Charges variables'!BH9*CONFIG!$D81</f>
        <v>0</v>
      </c>
      <c r="BI11" s="10">
        <f>'Charges variables'!BI9*CONFIG!$D81</f>
        <v>0</v>
      </c>
      <c r="BJ11" s="10">
        <f>'Charges variables'!BJ9*CONFIG!$D81</f>
        <v>0</v>
      </c>
      <c r="BK11" s="10">
        <f>'Charges variables'!BK9*CONFIG!$D81</f>
        <v>0</v>
      </c>
      <c r="BL11" s="10">
        <f>'Charges variables'!BL9*CONFIG!$D81</f>
        <v>0</v>
      </c>
      <c r="BM11" s="10">
        <f>'Charges variables'!BM9*CONFIG!$D81</f>
        <v>0</v>
      </c>
      <c r="BN11" s="10">
        <f>'Charges variables'!BN9*CONFIG!$D81</f>
        <v>0</v>
      </c>
      <c r="BO11" s="10">
        <f>'Charges variables'!BO9*CONFIG!$D81</f>
        <v>0</v>
      </c>
      <c r="BP11" s="10">
        <f>'Charges variables'!BP9*CONFIG!$D81</f>
        <v>0</v>
      </c>
      <c r="BQ11" s="10">
        <f>'Charges variables'!BQ9*CONFIG!$D81</f>
        <v>0</v>
      </c>
      <c r="BR11" s="10">
        <f>'Charges variables'!BR9*CONFIG!$D81</f>
        <v>0</v>
      </c>
      <c r="BS11" s="10">
        <f>'Charges variables'!BS9*CONFIG!$D81</f>
        <v>0</v>
      </c>
      <c r="BT11" s="10">
        <f>'Charges variables'!BT9*CONFIG!$D81</f>
        <v>0</v>
      </c>
      <c r="BU11" s="10">
        <f>'Charges variables'!BU9*CONFIG!$D81</f>
        <v>0</v>
      </c>
      <c r="BV11" s="10">
        <f>'Charges variables'!BV9*CONFIG!$D81</f>
        <v>0</v>
      </c>
      <c r="BW11" s="10">
        <f>'Charges variables'!BW9*CONFIG!$D81</f>
        <v>0</v>
      </c>
      <c r="BX11" s="10">
        <f>'Charges variables'!BX9*CONFIG!$D81</f>
        <v>0</v>
      </c>
      <c r="BY11" s="10">
        <f>'Charges variables'!BY9*CONFIG!$D81</f>
        <v>0</v>
      </c>
      <c r="BZ11" s="10">
        <f>'Charges variables'!BZ9*CONFIG!$D81</f>
        <v>0</v>
      </c>
      <c r="CA11" s="10">
        <f>'Charges variables'!CA9*CONFIG!$D81</f>
        <v>0</v>
      </c>
      <c r="CB11" s="10">
        <f>'Charges variables'!CB9*CONFIG!$D81</f>
        <v>0</v>
      </c>
      <c r="CC11" s="10">
        <f>'Charges variables'!CC9*CONFIG!$D81</f>
        <v>0</v>
      </c>
      <c r="CD11" s="10">
        <f>'Charges variables'!CD9*CONFIG!$D81</f>
        <v>0</v>
      </c>
      <c r="CE11" s="10">
        <f>'Charges variables'!CE9*CONFIG!$D81</f>
        <v>0</v>
      </c>
      <c r="CF11" s="10">
        <f>'Charges variables'!CF9*CONFIG!$D81</f>
        <v>0</v>
      </c>
      <c r="CG11" s="10">
        <f>'Charges variables'!CG9*CONFIG!$D81</f>
        <v>0</v>
      </c>
      <c r="CH11" s="10">
        <f>'Charges variables'!CH9*CONFIG!$D81</f>
        <v>0</v>
      </c>
      <c r="CI11" s="10">
        <f>'Charges variables'!CI9*CONFIG!$D81</f>
        <v>0</v>
      </c>
      <c r="CJ11" s="10">
        <f>'Charges variables'!CJ9*CONFIG!$D81</f>
        <v>0</v>
      </c>
      <c r="CK11" s="10">
        <f>'Charges variables'!CK9*CONFIG!$D81</f>
        <v>0</v>
      </c>
      <c r="CL11" s="10">
        <f>'Charges variables'!CL9*CONFIG!$D81</f>
        <v>0</v>
      </c>
      <c r="CM11" s="10">
        <f>'Charges variables'!CM9*CONFIG!$D81</f>
        <v>0</v>
      </c>
      <c r="CN11" s="10">
        <f>'Charges variables'!CN9*CONFIG!$D81</f>
        <v>0</v>
      </c>
      <c r="CO11" s="10">
        <f>'Charges variables'!CO9*CONFIG!$D81</f>
        <v>0</v>
      </c>
      <c r="CP11" s="10">
        <f>'Charges variables'!CP9*CONFIG!$D81</f>
        <v>0</v>
      </c>
      <c r="CQ11" s="10">
        <f>'Charges variables'!CQ9*CONFIG!$D81</f>
        <v>0</v>
      </c>
      <c r="CR11" s="10">
        <f>'Charges variables'!CR9*CONFIG!$D81</f>
        <v>0</v>
      </c>
      <c r="CS11" s="10">
        <f>'Charges variables'!CS9*CONFIG!$D81</f>
        <v>0</v>
      </c>
      <c r="CT11" s="10">
        <f>'Charges variables'!CT9*CONFIG!$D81</f>
        <v>0</v>
      </c>
      <c r="CU11" s="10">
        <f>'Charges variables'!CU9*CONFIG!$D81</f>
        <v>0</v>
      </c>
      <c r="CV11" s="10">
        <f>'Charges variables'!CV9*CONFIG!$D81</f>
        <v>0</v>
      </c>
      <c r="CW11" s="10">
        <f>'Charges variables'!CW9*CONFIG!$D81</f>
        <v>0</v>
      </c>
      <c r="CX11" s="10">
        <f>'Charges variables'!CX9*CONFIG!$D81</f>
        <v>0</v>
      </c>
      <c r="CY11" s="10">
        <f>'Charges variables'!CY9*CONFIG!$D81</f>
        <v>0</v>
      </c>
      <c r="CZ11" s="10">
        <f>'Charges variables'!CZ9*CONFIG!$D81</f>
        <v>0</v>
      </c>
      <c r="DA11" s="10">
        <f>'Charges variables'!DA9*CONFIG!$D81</f>
        <v>0</v>
      </c>
      <c r="DB11" s="10">
        <f>'Charges variables'!DB9*CONFIG!$D81</f>
        <v>0</v>
      </c>
      <c r="DC11" s="10">
        <f>'Charges variables'!DC9*CONFIG!$D81</f>
        <v>0</v>
      </c>
      <c r="DD11" s="10">
        <f>'Charges variables'!DD9*CONFIG!$D81</f>
        <v>0</v>
      </c>
      <c r="DE11" s="10">
        <f>'Charges variables'!DE9*CONFIG!$D81</f>
        <v>0</v>
      </c>
      <c r="DF11" s="10">
        <f>'Charges variables'!DF9*CONFIG!$D81</f>
        <v>0</v>
      </c>
      <c r="DG11" s="10">
        <f>'Charges variables'!DG9*CONFIG!$D81</f>
        <v>0</v>
      </c>
    </row>
    <row r="12">
      <c r="C12" s="6">
        <f>CONFIG!$C$15</f>
        <v>0</v>
      </c>
      <c r="D12" s="10">
        <f>'Charges variables'!D10*CONFIG!$D82</f>
        <v>0</v>
      </c>
      <c r="E12" s="10">
        <f>'Charges variables'!E10*CONFIG!$D82</f>
        <v>0</v>
      </c>
      <c r="F12" s="10">
        <f>'Charges variables'!F10*CONFIG!$D82</f>
        <v>0</v>
      </c>
      <c r="G12" s="10">
        <f>'Charges variables'!G10*CONFIG!$D82</f>
        <v>0</v>
      </c>
      <c r="H12" s="10">
        <f>'Charges variables'!H10*CONFIG!$D82</f>
        <v>0</v>
      </c>
      <c r="I12" s="10">
        <f>'Charges variables'!I10*CONFIG!$D82</f>
        <v>0</v>
      </c>
      <c r="J12" s="10">
        <f>'Charges variables'!J10*CONFIG!$D82</f>
        <v>0</v>
      </c>
      <c r="K12" s="10">
        <f>'Charges variables'!K10*CONFIG!$D82</f>
        <v>0</v>
      </c>
      <c r="L12" s="10">
        <f>'Charges variables'!L10*CONFIG!$D82</f>
        <v>0</v>
      </c>
      <c r="M12" s="10">
        <f>'Charges variables'!M10*CONFIG!$D82</f>
        <v>0</v>
      </c>
      <c r="N12" s="10">
        <f>'Charges variables'!N10*CONFIG!$D82</f>
        <v>0</v>
      </c>
      <c r="O12" s="10">
        <f>'Charges variables'!O10*CONFIG!$D82</f>
        <v>0</v>
      </c>
      <c r="P12" s="10">
        <f>'Charges variables'!P10*CONFIG!$D82</f>
        <v>0</v>
      </c>
      <c r="Q12" s="10">
        <f>'Charges variables'!Q10*CONFIG!$D82</f>
        <v>0</v>
      </c>
      <c r="R12" s="10">
        <f>'Charges variables'!R10*CONFIG!$D82</f>
        <v>0</v>
      </c>
      <c r="S12" s="10">
        <f>'Charges variables'!S10*CONFIG!$D82</f>
        <v>0</v>
      </c>
      <c r="T12" s="10">
        <f>'Charges variables'!T10*CONFIG!$D82</f>
        <v>0</v>
      </c>
      <c r="U12" s="10">
        <f>'Charges variables'!U10*CONFIG!$D82</f>
        <v>0</v>
      </c>
      <c r="V12" s="10">
        <f>'Charges variables'!V10*CONFIG!$D82</f>
        <v>0</v>
      </c>
      <c r="W12" s="10">
        <f>'Charges variables'!W10*CONFIG!$D82</f>
        <v>0</v>
      </c>
      <c r="X12" s="10">
        <f>'Charges variables'!X10*CONFIG!$D82</f>
        <v>0</v>
      </c>
      <c r="Y12" s="10">
        <f>'Charges variables'!Y10*CONFIG!$D82</f>
        <v>0</v>
      </c>
      <c r="Z12" s="10">
        <f>'Charges variables'!Z10*CONFIG!$D82</f>
        <v>0</v>
      </c>
      <c r="AA12" s="10">
        <f>'Charges variables'!AA10*CONFIG!$D82</f>
        <v>0</v>
      </c>
      <c r="AB12" s="10">
        <f>'Charges variables'!AB10*CONFIG!$D82</f>
        <v>0</v>
      </c>
      <c r="AC12" s="10">
        <f>'Charges variables'!AC10*CONFIG!$D82</f>
        <v>0</v>
      </c>
      <c r="AD12" s="10">
        <f>'Charges variables'!AD10*CONFIG!$D82</f>
        <v>0</v>
      </c>
      <c r="AE12" s="10">
        <f>'Charges variables'!AE10*CONFIG!$D82</f>
        <v>0</v>
      </c>
      <c r="AF12" s="10">
        <f>'Charges variables'!AF10*CONFIG!$D82</f>
        <v>0</v>
      </c>
      <c r="AG12" s="10">
        <f>'Charges variables'!AG10*CONFIG!$D82</f>
        <v>0</v>
      </c>
      <c r="AH12" s="10">
        <f>'Charges variables'!AH10*CONFIG!$D82</f>
        <v>0</v>
      </c>
      <c r="AI12" s="10">
        <f>'Charges variables'!AI10*CONFIG!$D82</f>
        <v>0</v>
      </c>
      <c r="AJ12" s="10">
        <f>'Charges variables'!AJ10*CONFIG!$D82</f>
        <v>0</v>
      </c>
      <c r="AK12" s="10">
        <f>'Charges variables'!AK10*CONFIG!$D82</f>
        <v>0</v>
      </c>
      <c r="AL12" s="10">
        <f>'Charges variables'!AL10*CONFIG!$D82</f>
        <v>0</v>
      </c>
      <c r="AM12" s="10">
        <f>'Charges variables'!AM10*CONFIG!$D82</f>
        <v>0</v>
      </c>
      <c r="AN12" s="10">
        <f>'Charges variables'!AN10*CONFIG!$D82</f>
        <v>0</v>
      </c>
      <c r="AO12" s="10">
        <f>'Charges variables'!AO10*CONFIG!$D82</f>
        <v>0</v>
      </c>
      <c r="AP12" s="10">
        <f>'Charges variables'!AP10*CONFIG!$D82</f>
        <v>0</v>
      </c>
      <c r="AQ12" s="10">
        <f>'Charges variables'!AQ10*CONFIG!$D82</f>
        <v>0</v>
      </c>
      <c r="AR12" s="10">
        <f>'Charges variables'!AR10*CONFIG!$D82</f>
        <v>0</v>
      </c>
      <c r="AS12" s="10">
        <f>'Charges variables'!AS10*CONFIG!$D82</f>
        <v>0</v>
      </c>
      <c r="AT12" s="10">
        <f>'Charges variables'!AT10*CONFIG!$D82</f>
        <v>0</v>
      </c>
      <c r="AU12" s="10">
        <f>'Charges variables'!AU10*CONFIG!$D82</f>
        <v>0</v>
      </c>
      <c r="AV12" s="10">
        <f>'Charges variables'!AV10*CONFIG!$D82</f>
        <v>0</v>
      </c>
      <c r="AW12" s="10">
        <f>'Charges variables'!AW10*CONFIG!$D82</f>
        <v>0</v>
      </c>
      <c r="AX12" s="10">
        <f>'Charges variables'!AX10*CONFIG!$D82</f>
        <v>0</v>
      </c>
      <c r="AY12" s="10">
        <f>'Charges variables'!AY10*CONFIG!$D82</f>
        <v>0</v>
      </c>
      <c r="AZ12" s="10">
        <f>'Charges variables'!AZ10*CONFIG!$D82</f>
        <v>0</v>
      </c>
      <c r="BA12" s="10">
        <f>'Charges variables'!BA10*CONFIG!$D82</f>
        <v>0</v>
      </c>
      <c r="BB12" s="10">
        <f>'Charges variables'!BB10*CONFIG!$D82</f>
        <v>0</v>
      </c>
      <c r="BC12" s="10">
        <f>'Charges variables'!BC10*CONFIG!$D82</f>
        <v>0</v>
      </c>
      <c r="BD12" s="10">
        <f>'Charges variables'!BD10*CONFIG!$D82</f>
        <v>0</v>
      </c>
      <c r="BE12" s="10">
        <f>'Charges variables'!BE10*CONFIG!$D82</f>
        <v>0</v>
      </c>
      <c r="BF12" s="10">
        <f>'Charges variables'!BF10*CONFIG!$D82</f>
        <v>0</v>
      </c>
      <c r="BG12" s="10">
        <f>'Charges variables'!BG10*CONFIG!$D82</f>
        <v>0</v>
      </c>
      <c r="BH12" s="10">
        <f>'Charges variables'!BH10*CONFIG!$D82</f>
        <v>0</v>
      </c>
      <c r="BI12" s="10">
        <f>'Charges variables'!BI10*CONFIG!$D82</f>
        <v>0</v>
      </c>
      <c r="BJ12" s="10">
        <f>'Charges variables'!BJ10*CONFIG!$D82</f>
        <v>0</v>
      </c>
      <c r="BK12" s="10">
        <f>'Charges variables'!BK10*CONFIG!$D82</f>
        <v>0</v>
      </c>
      <c r="BL12" s="10">
        <f>'Charges variables'!BL10*CONFIG!$D82</f>
        <v>0</v>
      </c>
      <c r="BM12" s="10">
        <f>'Charges variables'!BM10*CONFIG!$D82</f>
        <v>0</v>
      </c>
      <c r="BN12" s="10">
        <f>'Charges variables'!BN10*CONFIG!$D82</f>
        <v>0</v>
      </c>
      <c r="BO12" s="10">
        <f>'Charges variables'!BO10*CONFIG!$D82</f>
        <v>0</v>
      </c>
      <c r="BP12" s="10">
        <f>'Charges variables'!BP10*CONFIG!$D82</f>
        <v>0</v>
      </c>
      <c r="BQ12" s="10">
        <f>'Charges variables'!BQ10*CONFIG!$D82</f>
        <v>0</v>
      </c>
      <c r="BR12" s="10">
        <f>'Charges variables'!BR10*CONFIG!$D82</f>
        <v>0</v>
      </c>
      <c r="BS12" s="10">
        <f>'Charges variables'!BS10*CONFIG!$D82</f>
        <v>0</v>
      </c>
      <c r="BT12" s="10">
        <f>'Charges variables'!BT10*CONFIG!$D82</f>
        <v>0</v>
      </c>
      <c r="BU12" s="10">
        <f>'Charges variables'!BU10*CONFIG!$D82</f>
        <v>0</v>
      </c>
      <c r="BV12" s="10">
        <f>'Charges variables'!BV10*CONFIG!$D82</f>
        <v>0</v>
      </c>
      <c r="BW12" s="10">
        <f>'Charges variables'!BW10*CONFIG!$D82</f>
        <v>0</v>
      </c>
      <c r="BX12" s="10">
        <f>'Charges variables'!BX10*CONFIG!$D82</f>
        <v>0</v>
      </c>
      <c r="BY12" s="10">
        <f>'Charges variables'!BY10*CONFIG!$D82</f>
        <v>0</v>
      </c>
      <c r="BZ12" s="10">
        <f>'Charges variables'!BZ10*CONFIG!$D82</f>
        <v>0</v>
      </c>
      <c r="CA12" s="10">
        <f>'Charges variables'!CA10*CONFIG!$D82</f>
        <v>0</v>
      </c>
      <c r="CB12" s="10">
        <f>'Charges variables'!CB10*CONFIG!$D82</f>
        <v>0</v>
      </c>
      <c r="CC12" s="10">
        <f>'Charges variables'!CC10*CONFIG!$D82</f>
        <v>0</v>
      </c>
      <c r="CD12" s="10">
        <f>'Charges variables'!CD10*CONFIG!$D82</f>
        <v>0</v>
      </c>
      <c r="CE12" s="10">
        <f>'Charges variables'!CE10*CONFIG!$D82</f>
        <v>0</v>
      </c>
      <c r="CF12" s="10">
        <f>'Charges variables'!CF10*CONFIG!$D82</f>
        <v>0</v>
      </c>
      <c r="CG12" s="10">
        <f>'Charges variables'!CG10*CONFIG!$D82</f>
        <v>0</v>
      </c>
      <c r="CH12" s="10">
        <f>'Charges variables'!CH10*CONFIG!$D82</f>
        <v>0</v>
      </c>
      <c r="CI12" s="10">
        <f>'Charges variables'!CI10*CONFIG!$D82</f>
        <v>0</v>
      </c>
      <c r="CJ12" s="10">
        <f>'Charges variables'!CJ10*CONFIG!$D82</f>
        <v>0</v>
      </c>
      <c r="CK12" s="10">
        <f>'Charges variables'!CK10*CONFIG!$D82</f>
        <v>0</v>
      </c>
      <c r="CL12" s="10">
        <f>'Charges variables'!CL10*CONFIG!$D82</f>
        <v>0</v>
      </c>
      <c r="CM12" s="10">
        <f>'Charges variables'!CM10*CONFIG!$D82</f>
        <v>0</v>
      </c>
      <c r="CN12" s="10">
        <f>'Charges variables'!CN10*CONFIG!$D82</f>
        <v>0</v>
      </c>
      <c r="CO12" s="10">
        <f>'Charges variables'!CO10*CONFIG!$D82</f>
        <v>0</v>
      </c>
      <c r="CP12" s="10">
        <f>'Charges variables'!CP10*CONFIG!$D82</f>
        <v>0</v>
      </c>
      <c r="CQ12" s="10">
        <f>'Charges variables'!CQ10*CONFIG!$D82</f>
        <v>0</v>
      </c>
      <c r="CR12" s="10">
        <f>'Charges variables'!CR10*CONFIG!$D82</f>
        <v>0</v>
      </c>
      <c r="CS12" s="10">
        <f>'Charges variables'!CS10*CONFIG!$D82</f>
        <v>0</v>
      </c>
      <c r="CT12" s="10">
        <f>'Charges variables'!CT10*CONFIG!$D82</f>
        <v>0</v>
      </c>
      <c r="CU12" s="10">
        <f>'Charges variables'!CU10*CONFIG!$D82</f>
        <v>0</v>
      </c>
      <c r="CV12" s="10">
        <f>'Charges variables'!CV10*CONFIG!$D82</f>
        <v>0</v>
      </c>
      <c r="CW12" s="10">
        <f>'Charges variables'!CW10*CONFIG!$D82</f>
        <v>0</v>
      </c>
      <c r="CX12" s="10">
        <f>'Charges variables'!CX10*CONFIG!$D82</f>
        <v>0</v>
      </c>
      <c r="CY12" s="10">
        <f>'Charges variables'!CY10*CONFIG!$D82</f>
        <v>0</v>
      </c>
      <c r="CZ12" s="10">
        <f>'Charges variables'!CZ10*CONFIG!$D82</f>
        <v>0</v>
      </c>
      <c r="DA12" s="10">
        <f>'Charges variables'!DA10*CONFIG!$D82</f>
        <v>0</v>
      </c>
      <c r="DB12" s="10">
        <f>'Charges variables'!DB10*CONFIG!$D82</f>
        <v>0</v>
      </c>
      <c r="DC12" s="10">
        <f>'Charges variables'!DC10*CONFIG!$D82</f>
        <v>0</v>
      </c>
      <c r="DD12" s="10">
        <f>'Charges variables'!DD10*CONFIG!$D82</f>
        <v>0</v>
      </c>
      <c r="DE12" s="10">
        <f>'Charges variables'!DE10*CONFIG!$D82</f>
        <v>0</v>
      </c>
      <c r="DF12" s="10">
        <f>'Charges variables'!DF10*CONFIG!$D82</f>
        <v>0</v>
      </c>
      <c r="DG12" s="10">
        <f>'Charges variables'!DG10*CONFIG!$D82</f>
        <v>0</v>
      </c>
    </row>
    <row r="13">
      <c r="C13" s="6">
        <f>CONFIG!$C$16</f>
        <v>0</v>
      </c>
      <c r="D13" s="10">
        <f>'Charges variables'!D11*CONFIG!$D83</f>
        <v>0</v>
      </c>
      <c r="E13" s="10">
        <f>'Charges variables'!E11*CONFIG!$D83</f>
        <v>0</v>
      </c>
      <c r="F13" s="10">
        <f>'Charges variables'!F11*CONFIG!$D83</f>
        <v>0</v>
      </c>
      <c r="G13" s="10">
        <f>'Charges variables'!G11*CONFIG!$D83</f>
        <v>0</v>
      </c>
      <c r="H13" s="10">
        <f>'Charges variables'!H11*CONFIG!$D83</f>
        <v>0</v>
      </c>
      <c r="I13" s="10">
        <f>'Charges variables'!I11*CONFIG!$D83</f>
        <v>0</v>
      </c>
      <c r="J13" s="10">
        <f>'Charges variables'!J11*CONFIG!$D83</f>
        <v>0</v>
      </c>
      <c r="K13" s="10">
        <f>'Charges variables'!K11*CONFIG!$D83</f>
        <v>0</v>
      </c>
      <c r="L13" s="10">
        <f>'Charges variables'!L11*CONFIG!$D83</f>
        <v>0</v>
      </c>
      <c r="M13" s="10">
        <f>'Charges variables'!M11*CONFIG!$D83</f>
        <v>0</v>
      </c>
      <c r="N13" s="10">
        <f>'Charges variables'!N11*CONFIG!$D83</f>
        <v>0</v>
      </c>
      <c r="O13" s="10">
        <f>'Charges variables'!O11*CONFIG!$D83</f>
        <v>0</v>
      </c>
      <c r="P13" s="10">
        <f>'Charges variables'!P11*CONFIG!$D83</f>
        <v>0</v>
      </c>
      <c r="Q13" s="10">
        <f>'Charges variables'!Q11*CONFIG!$D83</f>
        <v>0</v>
      </c>
      <c r="R13" s="10">
        <f>'Charges variables'!R11*CONFIG!$D83</f>
        <v>0</v>
      </c>
      <c r="S13" s="10">
        <f>'Charges variables'!S11*CONFIG!$D83</f>
        <v>0</v>
      </c>
      <c r="T13" s="10">
        <f>'Charges variables'!T11*CONFIG!$D83</f>
        <v>0</v>
      </c>
      <c r="U13" s="10">
        <f>'Charges variables'!U11*CONFIG!$D83</f>
        <v>0</v>
      </c>
      <c r="V13" s="10">
        <f>'Charges variables'!V11*CONFIG!$D83</f>
        <v>0</v>
      </c>
      <c r="W13" s="10">
        <f>'Charges variables'!W11*CONFIG!$D83</f>
        <v>0</v>
      </c>
      <c r="X13" s="10">
        <f>'Charges variables'!X11*CONFIG!$D83</f>
        <v>0</v>
      </c>
      <c r="Y13" s="10">
        <f>'Charges variables'!Y11*CONFIG!$D83</f>
        <v>0</v>
      </c>
      <c r="Z13" s="10">
        <f>'Charges variables'!Z11*CONFIG!$D83</f>
        <v>0</v>
      </c>
      <c r="AA13" s="10">
        <f>'Charges variables'!AA11*CONFIG!$D83</f>
        <v>0</v>
      </c>
      <c r="AB13" s="10">
        <f>'Charges variables'!AB11*CONFIG!$D83</f>
        <v>0</v>
      </c>
      <c r="AC13" s="10">
        <f>'Charges variables'!AC11*CONFIG!$D83</f>
        <v>0</v>
      </c>
      <c r="AD13" s="10">
        <f>'Charges variables'!AD11*CONFIG!$D83</f>
        <v>0</v>
      </c>
      <c r="AE13" s="10">
        <f>'Charges variables'!AE11*CONFIG!$D83</f>
        <v>0</v>
      </c>
      <c r="AF13" s="10">
        <f>'Charges variables'!AF11*CONFIG!$D83</f>
        <v>0</v>
      </c>
      <c r="AG13" s="10">
        <f>'Charges variables'!AG11*CONFIG!$D83</f>
        <v>0</v>
      </c>
      <c r="AH13" s="10">
        <f>'Charges variables'!AH11*CONFIG!$D83</f>
        <v>0</v>
      </c>
      <c r="AI13" s="10">
        <f>'Charges variables'!AI11*CONFIG!$D83</f>
        <v>0</v>
      </c>
      <c r="AJ13" s="10">
        <f>'Charges variables'!AJ11*CONFIG!$D83</f>
        <v>0</v>
      </c>
      <c r="AK13" s="10">
        <f>'Charges variables'!AK11*CONFIG!$D83</f>
        <v>0</v>
      </c>
      <c r="AL13" s="10">
        <f>'Charges variables'!AL11*CONFIG!$D83</f>
        <v>0</v>
      </c>
      <c r="AM13" s="10">
        <f>'Charges variables'!AM11*CONFIG!$D83</f>
        <v>0</v>
      </c>
      <c r="AN13" s="10">
        <f>'Charges variables'!AN11*CONFIG!$D83</f>
        <v>0</v>
      </c>
      <c r="AO13" s="10">
        <f>'Charges variables'!AO11*CONFIG!$D83</f>
        <v>0</v>
      </c>
      <c r="AP13" s="10">
        <f>'Charges variables'!AP11*CONFIG!$D83</f>
        <v>0</v>
      </c>
      <c r="AQ13" s="10">
        <f>'Charges variables'!AQ11*CONFIG!$D83</f>
        <v>0</v>
      </c>
      <c r="AR13" s="10">
        <f>'Charges variables'!AR11*CONFIG!$D83</f>
        <v>0</v>
      </c>
      <c r="AS13" s="10">
        <f>'Charges variables'!AS11*CONFIG!$D83</f>
        <v>0</v>
      </c>
      <c r="AT13" s="10">
        <f>'Charges variables'!AT11*CONFIG!$D83</f>
        <v>0</v>
      </c>
      <c r="AU13" s="10">
        <f>'Charges variables'!AU11*CONFIG!$D83</f>
        <v>0</v>
      </c>
      <c r="AV13" s="10">
        <f>'Charges variables'!AV11*CONFIG!$D83</f>
        <v>0</v>
      </c>
      <c r="AW13" s="10">
        <f>'Charges variables'!AW11*CONFIG!$D83</f>
        <v>0</v>
      </c>
      <c r="AX13" s="10">
        <f>'Charges variables'!AX11*CONFIG!$D83</f>
        <v>0</v>
      </c>
      <c r="AY13" s="10">
        <f>'Charges variables'!AY11*CONFIG!$D83</f>
        <v>0</v>
      </c>
      <c r="AZ13" s="10">
        <f>'Charges variables'!AZ11*CONFIG!$D83</f>
        <v>0</v>
      </c>
      <c r="BA13" s="10">
        <f>'Charges variables'!BA11*CONFIG!$D83</f>
        <v>0</v>
      </c>
      <c r="BB13" s="10">
        <f>'Charges variables'!BB11*CONFIG!$D83</f>
        <v>0</v>
      </c>
      <c r="BC13" s="10">
        <f>'Charges variables'!BC11*CONFIG!$D83</f>
        <v>0</v>
      </c>
      <c r="BD13" s="10">
        <f>'Charges variables'!BD11*CONFIG!$D83</f>
        <v>0</v>
      </c>
      <c r="BE13" s="10">
        <f>'Charges variables'!BE11*CONFIG!$D83</f>
        <v>0</v>
      </c>
      <c r="BF13" s="10">
        <f>'Charges variables'!BF11*CONFIG!$D83</f>
        <v>0</v>
      </c>
      <c r="BG13" s="10">
        <f>'Charges variables'!BG11*CONFIG!$D83</f>
        <v>0</v>
      </c>
      <c r="BH13" s="10">
        <f>'Charges variables'!BH11*CONFIG!$D83</f>
        <v>0</v>
      </c>
      <c r="BI13" s="10">
        <f>'Charges variables'!BI11*CONFIG!$D83</f>
        <v>0</v>
      </c>
      <c r="BJ13" s="10">
        <f>'Charges variables'!BJ11*CONFIG!$D83</f>
        <v>0</v>
      </c>
      <c r="BK13" s="10">
        <f>'Charges variables'!BK11*CONFIG!$D83</f>
        <v>0</v>
      </c>
      <c r="BL13" s="10">
        <f>'Charges variables'!BL11*CONFIG!$D83</f>
        <v>0</v>
      </c>
      <c r="BM13" s="10">
        <f>'Charges variables'!BM11*CONFIG!$D83</f>
        <v>0</v>
      </c>
      <c r="BN13" s="10">
        <f>'Charges variables'!BN11*CONFIG!$D83</f>
        <v>0</v>
      </c>
      <c r="BO13" s="10">
        <f>'Charges variables'!BO11*CONFIG!$D83</f>
        <v>0</v>
      </c>
      <c r="BP13" s="10">
        <f>'Charges variables'!BP11*CONFIG!$D83</f>
        <v>0</v>
      </c>
      <c r="BQ13" s="10">
        <f>'Charges variables'!BQ11*CONFIG!$D83</f>
        <v>0</v>
      </c>
      <c r="BR13" s="10">
        <f>'Charges variables'!BR11*CONFIG!$D83</f>
        <v>0</v>
      </c>
      <c r="BS13" s="10">
        <f>'Charges variables'!BS11*CONFIG!$D83</f>
        <v>0</v>
      </c>
      <c r="BT13" s="10">
        <f>'Charges variables'!BT11*CONFIG!$D83</f>
        <v>0</v>
      </c>
      <c r="BU13" s="10">
        <f>'Charges variables'!BU11*CONFIG!$D83</f>
        <v>0</v>
      </c>
      <c r="BV13" s="10">
        <f>'Charges variables'!BV11*CONFIG!$D83</f>
        <v>0</v>
      </c>
      <c r="BW13" s="10">
        <f>'Charges variables'!BW11*CONFIG!$D83</f>
        <v>0</v>
      </c>
      <c r="BX13" s="10">
        <f>'Charges variables'!BX11*CONFIG!$D83</f>
        <v>0</v>
      </c>
      <c r="BY13" s="10">
        <f>'Charges variables'!BY11*CONFIG!$D83</f>
        <v>0</v>
      </c>
      <c r="BZ13" s="10">
        <f>'Charges variables'!BZ11*CONFIG!$D83</f>
        <v>0</v>
      </c>
      <c r="CA13" s="10">
        <f>'Charges variables'!CA11*CONFIG!$D83</f>
        <v>0</v>
      </c>
      <c r="CB13" s="10">
        <f>'Charges variables'!CB11*CONFIG!$D83</f>
        <v>0</v>
      </c>
      <c r="CC13" s="10">
        <f>'Charges variables'!CC11*CONFIG!$D83</f>
        <v>0</v>
      </c>
      <c r="CD13" s="10">
        <f>'Charges variables'!CD11*CONFIG!$D83</f>
        <v>0</v>
      </c>
      <c r="CE13" s="10">
        <f>'Charges variables'!CE11*CONFIG!$D83</f>
        <v>0</v>
      </c>
      <c r="CF13" s="10">
        <f>'Charges variables'!CF11*CONFIG!$D83</f>
        <v>0</v>
      </c>
      <c r="CG13" s="10">
        <f>'Charges variables'!CG11*CONFIG!$D83</f>
        <v>0</v>
      </c>
      <c r="CH13" s="10">
        <f>'Charges variables'!CH11*CONFIG!$D83</f>
        <v>0</v>
      </c>
      <c r="CI13" s="10">
        <f>'Charges variables'!CI11*CONFIG!$D83</f>
        <v>0</v>
      </c>
      <c r="CJ13" s="10">
        <f>'Charges variables'!CJ11*CONFIG!$D83</f>
        <v>0</v>
      </c>
      <c r="CK13" s="10">
        <f>'Charges variables'!CK11*CONFIG!$D83</f>
        <v>0</v>
      </c>
      <c r="CL13" s="10">
        <f>'Charges variables'!CL11*CONFIG!$D83</f>
        <v>0</v>
      </c>
      <c r="CM13" s="10">
        <f>'Charges variables'!CM11*CONFIG!$D83</f>
        <v>0</v>
      </c>
      <c r="CN13" s="10">
        <f>'Charges variables'!CN11*CONFIG!$D83</f>
        <v>0</v>
      </c>
      <c r="CO13" s="10">
        <f>'Charges variables'!CO11*CONFIG!$D83</f>
        <v>0</v>
      </c>
      <c r="CP13" s="10">
        <f>'Charges variables'!CP11*CONFIG!$D83</f>
        <v>0</v>
      </c>
      <c r="CQ13" s="10">
        <f>'Charges variables'!CQ11*CONFIG!$D83</f>
        <v>0</v>
      </c>
      <c r="CR13" s="10">
        <f>'Charges variables'!CR11*CONFIG!$D83</f>
        <v>0</v>
      </c>
      <c r="CS13" s="10">
        <f>'Charges variables'!CS11*CONFIG!$D83</f>
        <v>0</v>
      </c>
      <c r="CT13" s="10">
        <f>'Charges variables'!CT11*CONFIG!$D83</f>
        <v>0</v>
      </c>
      <c r="CU13" s="10">
        <f>'Charges variables'!CU11*CONFIG!$D83</f>
        <v>0</v>
      </c>
      <c r="CV13" s="10">
        <f>'Charges variables'!CV11*CONFIG!$D83</f>
        <v>0</v>
      </c>
      <c r="CW13" s="10">
        <f>'Charges variables'!CW11*CONFIG!$D83</f>
        <v>0</v>
      </c>
      <c r="CX13" s="10">
        <f>'Charges variables'!CX11*CONFIG!$D83</f>
        <v>0</v>
      </c>
      <c r="CY13" s="10">
        <f>'Charges variables'!CY11*CONFIG!$D83</f>
        <v>0</v>
      </c>
      <c r="CZ13" s="10">
        <f>'Charges variables'!CZ11*CONFIG!$D83</f>
        <v>0</v>
      </c>
      <c r="DA13" s="10">
        <f>'Charges variables'!DA11*CONFIG!$D83</f>
        <v>0</v>
      </c>
      <c r="DB13" s="10">
        <f>'Charges variables'!DB11*CONFIG!$D83</f>
        <v>0</v>
      </c>
      <c r="DC13" s="10">
        <f>'Charges variables'!DC11*CONFIG!$D83</f>
        <v>0</v>
      </c>
      <c r="DD13" s="10">
        <f>'Charges variables'!DD11*CONFIG!$D83</f>
        <v>0</v>
      </c>
      <c r="DE13" s="10">
        <f>'Charges variables'!DE11*CONFIG!$D83</f>
        <v>0</v>
      </c>
      <c r="DF13" s="10">
        <f>'Charges variables'!DF11*CONFIG!$D83</f>
        <v>0</v>
      </c>
      <c r="DG13" s="10">
        <f>'Charges variables'!DG11*CONFIG!$D83</f>
        <v>0</v>
      </c>
    </row>
    <row r="14">
      <c r="C14" s="6">
        <f>CONFIG!$C$17</f>
        <v>0</v>
      </c>
      <c r="D14" s="10">
        <f>'Charges variables'!D12*CONFIG!$D84</f>
        <v>0</v>
      </c>
      <c r="E14" s="10">
        <f>'Charges variables'!E12*CONFIG!$D84</f>
        <v>0</v>
      </c>
      <c r="F14" s="10">
        <f>'Charges variables'!F12*CONFIG!$D84</f>
        <v>0</v>
      </c>
      <c r="G14" s="10">
        <f>'Charges variables'!G12*CONFIG!$D84</f>
        <v>0</v>
      </c>
      <c r="H14" s="10">
        <f>'Charges variables'!H12*CONFIG!$D84</f>
        <v>0</v>
      </c>
      <c r="I14" s="10">
        <f>'Charges variables'!I12*CONFIG!$D84</f>
        <v>0</v>
      </c>
      <c r="J14" s="10">
        <f>'Charges variables'!J12*CONFIG!$D84</f>
        <v>0</v>
      </c>
      <c r="K14" s="10">
        <f>'Charges variables'!K12*CONFIG!$D84</f>
        <v>0</v>
      </c>
      <c r="L14" s="10">
        <f>'Charges variables'!L12*CONFIG!$D84</f>
        <v>0</v>
      </c>
      <c r="M14" s="10">
        <f>'Charges variables'!M12*CONFIG!$D84</f>
        <v>0</v>
      </c>
      <c r="N14" s="10">
        <f>'Charges variables'!N12*CONFIG!$D84</f>
        <v>0</v>
      </c>
      <c r="O14" s="10">
        <f>'Charges variables'!O12*CONFIG!$D84</f>
        <v>0</v>
      </c>
      <c r="P14" s="10">
        <f>'Charges variables'!P12*CONFIG!$D84</f>
        <v>0</v>
      </c>
      <c r="Q14" s="10">
        <f>'Charges variables'!Q12*CONFIG!$D84</f>
        <v>0</v>
      </c>
      <c r="R14" s="10">
        <f>'Charges variables'!R12*CONFIG!$D84</f>
        <v>0</v>
      </c>
      <c r="S14" s="10">
        <f>'Charges variables'!S12*CONFIG!$D84</f>
        <v>0</v>
      </c>
      <c r="T14" s="10">
        <f>'Charges variables'!T12*CONFIG!$D84</f>
        <v>0</v>
      </c>
      <c r="U14" s="10">
        <f>'Charges variables'!U12*CONFIG!$D84</f>
        <v>0</v>
      </c>
      <c r="V14" s="10">
        <f>'Charges variables'!V12*CONFIG!$D84</f>
        <v>0</v>
      </c>
      <c r="W14" s="10">
        <f>'Charges variables'!W12*CONFIG!$D84</f>
        <v>0</v>
      </c>
      <c r="X14" s="10">
        <f>'Charges variables'!X12*CONFIG!$D84</f>
        <v>0</v>
      </c>
      <c r="Y14" s="10">
        <f>'Charges variables'!Y12*CONFIG!$D84</f>
        <v>0</v>
      </c>
      <c r="Z14" s="10">
        <f>'Charges variables'!Z12*CONFIG!$D84</f>
        <v>0</v>
      </c>
      <c r="AA14" s="10">
        <f>'Charges variables'!AA12*CONFIG!$D84</f>
        <v>0</v>
      </c>
      <c r="AB14" s="10">
        <f>'Charges variables'!AB12*CONFIG!$D84</f>
        <v>0</v>
      </c>
      <c r="AC14" s="10">
        <f>'Charges variables'!AC12*CONFIG!$D84</f>
        <v>0</v>
      </c>
      <c r="AD14" s="10">
        <f>'Charges variables'!AD12*CONFIG!$D84</f>
        <v>0</v>
      </c>
      <c r="AE14" s="10">
        <f>'Charges variables'!AE12*CONFIG!$D84</f>
        <v>0</v>
      </c>
      <c r="AF14" s="10">
        <f>'Charges variables'!AF12*CONFIG!$D84</f>
        <v>0</v>
      </c>
      <c r="AG14" s="10">
        <f>'Charges variables'!AG12*CONFIG!$D84</f>
        <v>0</v>
      </c>
      <c r="AH14" s="10">
        <f>'Charges variables'!AH12*CONFIG!$D84</f>
        <v>0</v>
      </c>
      <c r="AI14" s="10">
        <f>'Charges variables'!AI12*CONFIG!$D84</f>
        <v>0</v>
      </c>
      <c r="AJ14" s="10">
        <f>'Charges variables'!AJ12*CONFIG!$D84</f>
        <v>0</v>
      </c>
      <c r="AK14" s="10">
        <f>'Charges variables'!AK12*CONFIG!$D84</f>
        <v>0</v>
      </c>
      <c r="AL14" s="10">
        <f>'Charges variables'!AL12*CONFIG!$D84</f>
        <v>0</v>
      </c>
      <c r="AM14" s="10">
        <f>'Charges variables'!AM12*CONFIG!$D84</f>
        <v>0</v>
      </c>
      <c r="AN14" s="10">
        <f>'Charges variables'!AN12*CONFIG!$D84</f>
        <v>0</v>
      </c>
      <c r="AO14" s="10">
        <f>'Charges variables'!AO12*CONFIG!$D84</f>
        <v>0</v>
      </c>
      <c r="AP14" s="10">
        <f>'Charges variables'!AP12*CONFIG!$D84</f>
        <v>0</v>
      </c>
      <c r="AQ14" s="10">
        <f>'Charges variables'!AQ12*CONFIG!$D84</f>
        <v>0</v>
      </c>
      <c r="AR14" s="10">
        <f>'Charges variables'!AR12*CONFIG!$D84</f>
        <v>0</v>
      </c>
      <c r="AS14" s="10">
        <f>'Charges variables'!AS12*CONFIG!$D84</f>
        <v>0</v>
      </c>
      <c r="AT14" s="10">
        <f>'Charges variables'!AT12*CONFIG!$D84</f>
        <v>0</v>
      </c>
      <c r="AU14" s="10">
        <f>'Charges variables'!AU12*CONFIG!$D84</f>
        <v>0</v>
      </c>
      <c r="AV14" s="10">
        <f>'Charges variables'!AV12*CONFIG!$D84</f>
        <v>0</v>
      </c>
      <c r="AW14" s="10">
        <f>'Charges variables'!AW12*CONFIG!$D84</f>
        <v>0</v>
      </c>
      <c r="AX14" s="10">
        <f>'Charges variables'!AX12*CONFIG!$D84</f>
        <v>0</v>
      </c>
      <c r="AY14" s="10">
        <f>'Charges variables'!AY12*CONFIG!$D84</f>
        <v>0</v>
      </c>
      <c r="AZ14" s="10">
        <f>'Charges variables'!AZ12*CONFIG!$D84</f>
        <v>0</v>
      </c>
      <c r="BA14" s="10">
        <f>'Charges variables'!BA12*CONFIG!$D84</f>
        <v>0</v>
      </c>
      <c r="BB14" s="10">
        <f>'Charges variables'!BB12*CONFIG!$D84</f>
        <v>0</v>
      </c>
      <c r="BC14" s="10">
        <f>'Charges variables'!BC12*CONFIG!$D84</f>
        <v>0</v>
      </c>
      <c r="BD14" s="10">
        <f>'Charges variables'!BD12*CONFIG!$D84</f>
        <v>0</v>
      </c>
      <c r="BE14" s="10">
        <f>'Charges variables'!BE12*CONFIG!$D84</f>
        <v>0</v>
      </c>
      <c r="BF14" s="10">
        <f>'Charges variables'!BF12*CONFIG!$D84</f>
        <v>0</v>
      </c>
      <c r="BG14" s="10">
        <f>'Charges variables'!BG12*CONFIG!$D84</f>
        <v>0</v>
      </c>
      <c r="BH14" s="10">
        <f>'Charges variables'!BH12*CONFIG!$D84</f>
        <v>0</v>
      </c>
      <c r="BI14" s="10">
        <f>'Charges variables'!BI12*CONFIG!$D84</f>
        <v>0</v>
      </c>
      <c r="BJ14" s="10">
        <f>'Charges variables'!BJ12*CONFIG!$D84</f>
        <v>0</v>
      </c>
      <c r="BK14" s="10">
        <f>'Charges variables'!BK12*CONFIG!$D84</f>
        <v>0</v>
      </c>
      <c r="BL14" s="10">
        <f>'Charges variables'!BL12*CONFIG!$D84</f>
        <v>0</v>
      </c>
      <c r="BM14" s="10">
        <f>'Charges variables'!BM12*CONFIG!$D84</f>
        <v>0</v>
      </c>
      <c r="BN14" s="10">
        <f>'Charges variables'!BN12*CONFIG!$D84</f>
        <v>0</v>
      </c>
      <c r="BO14" s="10">
        <f>'Charges variables'!BO12*CONFIG!$D84</f>
        <v>0</v>
      </c>
      <c r="BP14" s="10">
        <f>'Charges variables'!BP12*CONFIG!$D84</f>
        <v>0</v>
      </c>
      <c r="BQ14" s="10">
        <f>'Charges variables'!BQ12*CONFIG!$D84</f>
        <v>0</v>
      </c>
      <c r="BR14" s="10">
        <f>'Charges variables'!BR12*CONFIG!$D84</f>
        <v>0</v>
      </c>
      <c r="BS14" s="10">
        <f>'Charges variables'!BS12*CONFIG!$D84</f>
        <v>0</v>
      </c>
      <c r="BT14" s="10">
        <f>'Charges variables'!BT12*CONFIG!$D84</f>
        <v>0</v>
      </c>
      <c r="BU14" s="10">
        <f>'Charges variables'!BU12*CONFIG!$D84</f>
        <v>0</v>
      </c>
      <c r="BV14" s="10">
        <f>'Charges variables'!BV12*CONFIG!$D84</f>
        <v>0</v>
      </c>
      <c r="BW14" s="10">
        <f>'Charges variables'!BW12*CONFIG!$D84</f>
        <v>0</v>
      </c>
      <c r="BX14" s="10">
        <f>'Charges variables'!BX12*CONFIG!$D84</f>
        <v>0</v>
      </c>
      <c r="BY14" s="10">
        <f>'Charges variables'!BY12*CONFIG!$D84</f>
        <v>0</v>
      </c>
      <c r="BZ14" s="10">
        <f>'Charges variables'!BZ12*CONFIG!$D84</f>
        <v>0</v>
      </c>
      <c r="CA14" s="10">
        <f>'Charges variables'!CA12*CONFIG!$D84</f>
        <v>0</v>
      </c>
      <c r="CB14" s="10">
        <f>'Charges variables'!CB12*CONFIG!$D84</f>
        <v>0</v>
      </c>
      <c r="CC14" s="10">
        <f>'Charges variables'!CC12*CONFIG!$D84</f>
        <v>0</v>
      </c>
      <c r="CD14" s="10">
        <f>'Charges variables'!CD12*CONFIG!$D84</f>
        <v>0</v>
      </c>
      <c r="CE14" s="10">
        <f>'Charges variables'!CE12*CONFIG!$D84</f>
        <v>0</v>
      </c>
      <c r="CF14" s="10">
        <f>'Charges variables'!CF12*CONFIG!$D84</f>
        <v>0</v>
      </c>
      <c r="CG14" s="10">
        <f>'Charges variables'!CG12*CONFIG!$D84</f>
        <v>0</v>
      </c>
      <c r="CH14" s="10">
        <f>'Charges variables'!CH12*CONFIG!$D84</f>
        <v>0</v>
      </c>
      <c r="CI14" s="10">
        <f>'Charges variables'!CI12*CONFIG!$D84</f>
        <v>0</v>
      </c>
      <c r="CJ14" s="10">
        <f>'Charges variables'!CJ12*CONFIG!$D84</f>
        <v>0</v>
      </c>
      <c r="CK14" s="10">
        <f>'Charges variables'!CK12*CONFIG!$D84</f>
        <v>0</v>
      </c>
      <c r="CL14" s="10">
        <f>'Charges variables'!CL12*CONFIG!$D84</f>
        <v>0</v>
      </c>
      <c r="CM14" s="10">
        <f>'Charges variables'!CM12*CONFIG!$D84</f>
        <v>0</v>
      </c>
      <c r="CN14" s="10">
        <f>'Charges variables'!CN12*CONFIG!$D84</f>
        <v>0</v>
      </c>
      <c r="CO14" s="10">
        <f>'Charges variables'!CO12*CONFIG!$D84</f>
        <v>0</v>
      </c>
      <c r="CP14" s="10">
        <f>'Charges variables'!CP12*CONFIG!$D84</f>
        <v>0</v>
      </c>
      <c r="CQ14" s="10">
        <f>'Charges variables'!CQ12*CONFIG!$D84</f>
        <v>0</v>
      </c>
      <c r="CR14" s="10">
        <f>'Charges variables'!CR12*CONFIG!$D84</f>
        <v>0</v>
      </c>
      <c r="CS14" s="10">
        <f>'Charges variables'!CS12*CONFIG!$D84</f>
        <v>0</v>
      </c>
      <c r="CT14" s="10">
        <f>'Charges variables'!CT12*CONFIG!$D84</f>
        <v>0</v>
      </c>
      <c r="CU14" s="10">
        <f>'Charges variables'!CU12*CONFIG!$D84</f>
        <v>0</v>
      </c>
      <c r="CV14" s="10">
        <f>'Charges variables'!CV12*CONFIG!$D84</f>
        <v>0</v>
      </c>
      <c r="CW14" s="10">
        <f>'Charges variables'!CW12*CONFIG!$D84</f>
        <v>0</v>
      </c>
      <c r="CX14" s="10">
        <f>'Charges variables'!CX12*CONFIG!$D84</f>
        <v>0</v>
      </c>
      <c r="CY14" s="10">
        <f>'Charges variables'!CY12*CONFIG!$D84</f>
        <v>0</v>
      </c>
      <c r="CZ14" s="10">
        <f>'Charges variables'!CZ12*CONFIG!$D84</f>
        <v>0</v>
      </c>
      <c r="DA14" s="10">
        <f>'Charges variables'!DA12*CONFIG!$D84</f>
        <v>0</v>
      </c>
      <c r="DB14" s="10">
        <f>'Charges variables'!DB12*CONFIG!$D84</f>
        <v>0</v>
      </c>
      <c r="DC14" s="10">
        <f>'Charges variables'!DC12*CONFIG!$D84</f>
        <v>0</v>
      </c>
      <c r="DD14" s="10">
        <f>'Charges variables'!DD12*CONFIG!$D84</f>
        <v>0</v>
      </c>
      <c r="DE14" s="10">
        <f>'Charges variables'!DE12*CONFIG!$D84</f>
        <v>0</v>
      </c>
      <c r="DF14" s="10">
        <f>'Charges variables'!DF12*CONFIG!$D84</f>
        <v>0</v>
      </c>
      <c r="DG14" s="10">
        <f>'Charges variables'!DG12*CONFIG!$D84</f>
        <v>0</v>
      </c>
    </row>
    <row r="15">
      <c r="C15" s="6">
        <f>CONFIG!$C$18</f>
        <v>0</v>
      </c>
      <c r="D15" s="10">
        <f>'Charges variables'!D13*CONFIG!$D85</f>
        <v>0</v>
      </c>
      <c r="E15" s="10">
        <f>'Charges variables'!E13*CONFIG!$D85</f>
        <v>0</v>
      </c>
      <c r="F15" s="10">
        <f>'Charges variables'!F13*CONFIG!$D85</f>
        <v>0</v>
      </c>
      <c r="G15" s="10">
        <f>'Charges variables'!G13*CONFIG!$D85</f>
        <v>0</v>
      </c>
      <c r="H15" s="10">
        <f>'Charges variables'!H13*CONFIG!$D85</f>
        <v>0</v>
      </c>
      <c r="I15" s="10">
        <f>'Charges variables'!I13*CONFIG!$D85</f>
        <v>0</v>
      </c>
      <c r="J15" s="10">
        <f>'Charges variables'!J13*CONFIG!$D85</f>
        <v>0</v>
      </c>
      <c r="K15" s="10">
        <f>'Charges variables'!K13*CONFIG!$D85</f>
        <v>0</v>
      </c>
      <c r="L15" s="10">
        <f>'Charges variables'!L13*CONFIG!$D85</f>
        <v>0</v>
      </c>
      <c r="M15" s="10">
        <f>'Charges variables'!M13*CONFIG!$D85</f>
        <v>0</v>
      </c>
      <c r="N15" s="10">
        <f>'Charges variables'!N13*CONFIG!$D85</f>
        <v>0</v>
      </c>
      <c r="O15" s="10">
        <f>'Charges variables'!O13*CONFIG!$D85</f>
        <v>0</v>
      </c>
      <c r="P15" s="10">
        <f>'Charges variables'!P13*CONFIG!$D85</f>
        <v>0</v>
      </c>
      <c r="Q15" s="10">
        <f>'Charges variables'!Q13*CONFIG!$D85</f>
        <v>0</v>
      </c>
      <c r="R15" s="10">
        <f>'Charges variables'!R13*CONFIG!$D85</f>
        <v>0</v>
      </c>
      <c r="S15" s="10">
        <f>'Charges variables'!S13*CONFIG!$D85</f>
        <v>0</v>
      </c>
      <c r="T15" s="10">
        <f>'Charges variables'!T13*CONFIG!$D85</f>
        <v>0</v>
      </c>
      <c r="U15" s="10">
        <f>'Charges variables'!U13*CONFIG!$D85</f>
        <v>0</v>
      </c>
      <c r="V15" s="10">
        <f>'Charges variables'!V13*CONFIG!$D85</f>
        <v>0</v>
      </c>
      <c r="W15" s="10">
        <f>'Charges variables'!W13*CONFIG!$D85</f>
        <v>0</v>
      </c>
      <c r="X15" s="10">
        <f>'Charges variables'!X13*CONFIG!$D85</f>
        <v>0</v>
      </c>
      <c r="Y15" s="10">
        <f>'Charges variables'!Y13*CONFIG!$D85</f>
        <v>0</v>
      </c>
      <c r="Z15" s="10">
        <f>'Charges variables'!Z13*CONFIG!$D85</f>
        <v>0</v>
      </c>
      <c r="AA15" s="10">
        <f>'Charges variables'!AA13*CONFIG!$D85</f>
        <v>0</v>
      </c>
      <c r="AB15" s="10">
        <f>'Charges variables'!AB13*CONFIG!$D85</f>
        <v>0</v>
      </c>
      <c r="AC15" s="10">
        <f>'Charges variables'!AC13*CONFIG!$D85</f>
        <v>0</v>
      </c>
      <c r="AD15" s="10">
        <f>'Charges variables'!AD13*CONFIG!$D85</f>
        <v>0</v>
      </c>
      <c r="AE15" s="10">
        <f>'Charges variables'!AE13*CONFIG!$D85</f>
        <v>0</v>
      </c>
      <c r="AF15" s="10">
        <f>'Charges variables'!AF13*CONFIG!$D85</f>
        <v>0</v>
      </c>
      <c r="AG15" s="10">
        <f>'Charges variables'!AG13*CONFIG!$D85</f>
        <v>0</v>
      </c>
      <c r="AH15" s="10">
        <f>'Charges variables'!AH13*CONFIG!$D85</f>
        <v>0</v>
      </c>
      <c r="AI15" s="10">
        <f>'Charges variables'!AI13*CONFIG!$D85</f>
        <v>0</v>
      </c>
      <c r="AJ15" s="10">
        <f>'Charges variables'!AJ13*CONFIG!$D85</f>
        <v>0</v>
      </c>
      <c r="AK15" s="10">
        <f>'Charges variables'!AK13*CONFIG!$D85</f>
        <v>0</v>
      </c>
      <c r="AL15" s="10">
        <f>'Charges variables'!AL13*CONFIG!$D85</f>
        <v>0</v>
      </c>
      <c r="AM15" s="10">
        <f>'Charges variables'!AM13*CONFIG!$D85</f>
        <v>0</v>
      </c>
      <c r="AN15" s="10">
        <f>'Charges variables'!AN13*CONFIG!$D85</f>
        <v>0</v>
      </c>
      <c r="AO15" s="10">
        <f>'Charges variables'!AO13*CONFIG!$D85</f>
        <v>0</v>
      </c>
      <c r="AP15" s="10">
        <f>'Charges variables'!AP13*CONFIG!$D85</f>
        <v>0</v>
      </c>
      <c r="AQ15" s="10">
        <f>'Charges variables'!AQ13*CONFIG!$D85</f>
        <v>0</v>
      </c>
      <c r="AR15" s="10">
        <f>'Charges variables'!AR13*CONFIG!$D85</f>
        <v>0</v>
      </c>
      <c r="AS15" s="10">
        <f>'Charges variables'!AS13*CONFIG!$D85</f>
        <v>0</v>
      </c>
      <c r="AT15" s="10">
        <f>'Charges variables'!AT13*CONFIG!$D85</f>
        <v>0</v>
      </c>
      <c r="AU15" s="10">
        <f>'Charges variables'!AU13*CONFIG!$D85</f>
        <v>0</v>
      </c>
      <c r="AV15" s="10">
        <f>'Charges variables'!AV13*CONFIG!$D85</f>
        <v>0</v>
      </c>
      <c r="AW15" s="10">
        <f>'Charges variables'!AW13*CONFIG!$D85</f>
        <v>0</v>
      </c>
      <c r="AX15" s="10">
        <f>'Charges variables'!AX13*CONFIG!$D85</f>
        <v>0</v>
      </c>
      <c r="AY15" s="10">
        <f>'Charges variables'!AY13*CONFIG!$D85</f>
        <v>0</v>
      </c>
      <c r="AZ15" s="10">
        <f>'Charges variables'!AZ13*CONFIG!$D85</f>
        <v>0</v>
      </c>
      <c r="BA15" s="10">
        <f>'Charges variables'!BA13*CONFIG!$D85</f>
        <v>0</v>
      </c>
      <c r="BB15" s="10">
        <f>'Charges variables'!BB13*CONFIG!$D85</f>
        <v>0</v>
      </c>
      <c r="BC15" s="10">
        <f>'Charges variables'!BC13*CONFIG!$D85</f>
        <v>0</v>
      </c>
      <c r="BD15" s="10">
        <f>'Charges variables'!BD13*CONFIG!$D85</f>
        <v>0</v>
      </c>
      <c r="BE15" s="10">
        <f>'Charges variables'!BE13*CONFIG!$D85</f>
        <v>0</v>
      </c>
      <c r="BF15" s="10">
        <f>'Charges variables'!BF13*CONFIG!$D85</f>
        <v>0</v>
      </c>
      <c r="BG15" s="10">
        <f>'Charges variables'!BG13*CONFIG!$D85</f>
        <v>0</v>
      </c>
      <c r="BH15" s="10">
        <f>'Charges variables'!BH13*CONFIG!$D85</f>
        <v>0</v>
      </c>
      <c r="BI15" s="10">
        <f>'Charges variables'!BI13*CONFIG!$D85</f>
        <v>0</v>
      </c>
      <c r="BJ15" s="10">
        <f>'Charges variables'!BJ13*CONFIG!$D85</f>
        <v>0</v>
      </c>
      <c r="BK15" s="10">
        <f>'Charges variables'!BK13*CONFIG!$D85</f>
        <v>0</v>
      </c>
      <c r="BL15" s="10">
        <f>'Charges variables'!BL13*CONFIG!$D85</f>
        <v>0</v>
      </c>
      <c r="BM15" s="10">
        <f>'Charges variables'!BM13*CONFIG!$D85</f>
        <v>0</v>
      </c>
      <c r="BN15" s="10">
        <f>'Charges variables'!BN13*CONFIG!$D85</f>
        <v>0</v>
      </c>
      <c r="BO15" s="10">
        <f>'Charges variables'!BO13*CONFIG!$D85</f>
        <v>0</v>
      </c>
      <c r="BP15" s="10">
        <f>'Charges variables'!BP13*CONFIG!$D85</f>
        <v>0</v>
      </c>
      <c r="BQ15" s="10">
        <f>'Charges variables'!BQ13*CONFIG!$D85</f>
        <v>0</v>
      </c>
      <c r="BR15" s="10">
        <f>'Charges variables'!BR13*CONFIG!$D85</f>
        <v>0</v>
      </c>
      <c r="BS15" s="10">
        <f>'Charges variables'!BS13*CONFIG!$D85</f>
        <v>0</v>
      </c>
      <c r="BT15" s="10">
        <f>'Charges variables'!BT13*CONFIG!$D85</f>
        <v>0</v>
      </c>
      <c r="BU15" s="10">
        <f>'Charges variables'!BU13*CONFIG!$D85</f>
        <v>0</v>
      </c>
      <c r="BV15" s="10">
        <f>'Charges variables'!BV13*CONFIG!$D85</f>
        <v>0</v>
      </c>
      <c r="BW15" s="10">
        <f>'Charges variables'!BW13*CONFIG!$D85</f>
        <v>0</v>
      </c>
      <c r="BX15" s="10">
        <f>'Charges variables'!BX13*CONFIG!$D85</f>
        <v>0</v>
      </c>
      <c r="BY15" s="10">
        <f>'Charges variables'!BY13*CONFIG!$D85</f>
        <v>0</v>
      </c>
      <c r="BZ15" s="10">
        <f>'Charges variables'!BZ13*CONFIG!$D85</f>
        <v>0</v>
      </c>
      <c r="CA15" s="10">
        <f>'Charges variables'!CA13*CONFIG!$D85</f>
        <v>0</v>
      </c>
      <c r="CB15" s="10">
        <f>'Charges variables'!CB13*CONFIG!$D85</f>
        <v>0</v>
      </c>
      <c r="CC15" s="10">
        <f>'Charges variables'!CC13*CONFIG!$D85</f>
        <v>0</v>
      </c>
      <c r="CD15" s="10">
        <f>'Charges variables'!CD13*CONFIG!$D85</f>
        <v>0</v>
      </c>
      <c r="CE15" s="10">
        <f>'Charges variables'!CE13*CONFIG!$D85</f>
        <v>0</v>
      </c>
      <c r="CF15" s="10">
        <f>'Charges variables'!CF13*CONFIG!$D85</f>
        <v>0</v>
      </c>
      <c r="CG15" s="10">
        <f>'Charges variables'!CG13*CONFIG!$D85</f>
        <v>0</v>
      </c>
      <c r="CH15" s="10">
        <f>'Charges variables'!CH13*CONFIG!$D85</f>
        <v>0</v>
      </c>
      <c r="CI15" s="10">
        <f>'Charges variables'!CI13*CONFIG!$D85</f>
        <v>0</v>
      </c>
      <c r="CJ15" s="10">
        <f>'Charges variables'!CJ13*CONFIG!$D85</f>
        <v>0</v>
      </c>
      <c r="CK15" s="10">
        <f>'Charges variables'!CK13*CONFIG!$D85</f>
        <v>0</v>
      </c>
      <c r="CL15" s="10">
        <f>'Charges variables'!CL13*CONFIG!$D85</f>
        <v>0</v>
      </c>
      <c r="CM15" s="10">
        <f>'Charges variables'!CM13*CONFIG!$D85</f>
        <v>0</v>
      </c>
      <c r="CN15" s="10">
        <f>'Charges variables'!CN13*CONFIG!$D85</f>
        <v>0</v>
      </c>
      <c r="CO15" s="10">
        <f>'Charges variables'!CO13*CONFIG!$D85</f>
        <v>0</v>
      </c>
      <c r="CP15" s="10">
        <f>'Charges variables'!CP13*CONFIG!$D85</f>
        <v>0</v>
      </c>
      <c r="CQ15" s="10">
        <f>'Charges variables'!CQ13*CONFIG!$D85</f>
        <v>0</v>
      </c>
      <c r="CR15" s="10">
        <f>'Charges variables'!CR13*CONFIG!$D85</f>
        <v>0</v>
      </c>
      <c r="CS15" s="10">
        <f>'Charges variables'!CS13*CONFIG!$D85</f>
        <v>0</v>
      </c>
      <c r="CT15" s="10">
        <f>'Charges variables'!CT13*CONFIG!$D85</f>
        <v>0</v>
      </c>
      <c r="CU15" s="10">
        <f>'Charges variables'!CU13*CONFIG!$D85</f>
        <v>0</v>
      </c>
      <c r="CV15" s="10">
        <f>'Charges variables'!CV13*CONFIG!$D85</f>
        <v>0</v>
      </c>
      <c r="CW15" s="10">
        <f>'Charges variables'!CW13*CONFIG!$D85</f>
        <v>0</v>
      </c>
      <c r="CX15" s="10">
        <f>'Charges variables'!CX13*CONFIG!$D85</f>
        <v>0</v>
      </c>
      <c r="CY15" s="10">
        <f>'Charges variables'!CY13*CONFIG!$D85</f>
        <v>0</v>
      </c>
      <c r="CZ15" s="10">
        <f>'Charges variables'!CZ13*CONFIG!$D85</f>
        <v>0</v>
      </c>
      <c r="DA15" s="10">
        <f>'Charges variables'!DA13*CONFIG!$D85</f>
        <v>0</v>
      </c>
      <c r="DB15" s="10">
        <f>'Charges variables'!DB13*CONFIG!$D85</f>
        <v>0</v>
      </c>
      <c r="DC15" s="10">
        <f>'Charges variables'!DC13*CONFIG!$D85</f>
        <v>0</v>
      </c>
      <c r="DD15" s="10">
        <f>'Charges variables'!DD13*CONFIG!$D85</f>
        <v>0</v>
      </c>
      <c r="DE15" s="10">
        <f>'Charges variables'!DE13*CONFIG!$D85</f>
        <v>0</v>
      </c>
      <c r="DF15" s="10">
        <f>'Charges variables'!DF13*CONFIG!$D85</f>
        <v>0</v>
      </c>
      <c r="DG15" s="10">
        <f>'Charges variables'!DG13*CONFIG!$D85</f>
        <v>0</v>
      </c>
    </row>
    <row r="16">
      <c r="C16" s="6">
        <f>CONFIG!$C$19</f>
        <v>0</v>
      </c>
      <c r="D16" s="10">
        <f>'Charges variables'!D14*CONFIG!$D86</f>
        <v>0</v>
      </c>
      <c r="E16" s="10">
        <f>'Charges variables'!E14*CONFIG!$D86</f>
        <v>0</v>
      </c>
      <c r="F16" s="10">
        <f>'Charges variables'!F14*CONFIG!$D86</f>
        <v>0</v>
      </c>
      <c r="G16" s="10">
        <f>'Charges variables'!G14*CONFIG!$D86</f>
        <v>0</v>
      </c>
      <c r="H16" s="10">
        <f>'Charges variables'!H14*CONFIG!$D86</f>
        <v>0</v>
      </c>
      <c r="I16" s="10">
        <f>'Charges variables'!I14*CONFIG!$D86</f>
        <v>0</v>
      </c>
      <c r="J16" s="10">
        <f>'Charges variables'!J14*CONFIG!$D86</f>
        <v>0</v>
      </c>
      <c r="K16" s="10">
        <f>'Charges variables'!K14*CONFIG!$D86</f>
        <v>0</v>
      </c>
      <c r="L16" s="10">
        <f>'Charges variables'!L14*CONFIG!$D86</f>
        <v>0</v>
      </c>
      <c r="M16" s="10">
        <f>'Charges variables'!M14*CONFIG!$D86</f>
        <v>0</v>
      </c>
      <c r="N16" s="10">
        <f>'Charges variables'!N14*CONFIG!$D86</f>
        <v>0</v>
      </c>
      <c r="O16" s="10">
        <f>'Charges variables'!O14*CONFIG!$D86</f>
        <v>0</v>
      </c>
      <c r="P16" s="10">
        <f>'Charges variables'!P14*CONFIG!$D86</f>
        <v>0</v>
      </c>
      <c r="Q16" s="10">
        <f>'Charges variables'!Q14*CONFIG!$D86</f>
        <v>0</v>
      </c>
      <c r="R16" s="10">
        <f>'Charges variables'!R14*CONFIG!$D86</f>
        <v>0</v>
      </c>
      <c r="S16" s="10">
        <f>'Charges variables'!S14*CONFIG!$D86</f>
        <v>0</v>
      </c>
      <c r="T16" s="10">
        <f>'Charges variables'!T14*CONFIG!$D86</f>
        <v>0</v>
      </c>
      <c r="U16" s="10">
        <f>'Charges variables'!U14*CONFIG!$D86</f>
        <v>0</v>
      </c>
      <c r="V16" s="10">
        <f>'Charges variables'!V14*CONFIG!$D86</f>
        <v>0</v>
      </c>
      <c r="W16" s="10">
        <f>'Charges variables'!W14*CONFIG!$D86</f>
        <v>0</v>
      </c>
      <c r="X16" s="10">
        <f>'Charges variables'!X14*CONFIG!$D86</f>
        <v>0</v>
      </c>
      <c r="Y16" s="10">
        <f>'Charges variables'!Y14*CONFIG!$D86</f>
        <v>0</v>
      </c>
      <c r="Z16" s="10">
        <f>'Charges variables'!Z14*CONFIG!$D86</f>
        <v>0</v>
      </c>
      <c r="AA16" s="10">
        <f>'Charges variables'!AA14*CONFIG!$D86</f>
        <v>0</v>
      </c>
      <c r="AB16" s="10">
        <f>'Charges variables'!AB14*CONFIG!$D86</f>
        <v>0</v>
      </c>
      <c r="AC16" s="10">
        <f>'Charges variables'!AC14*CONFIG!$D86</f>
        <v>0</v>
      </c>
      <c r="AD16" s="10">
        <f>'Charges variables'!AD14*CONFIG!$D86</f>
        <v>0</v>
      </c>
      <c r="AE16" s="10">
        <f>'Charges variables'!AE14*CONFIG!$D86</f>
        <v>0</v>
      </c>
      <c r="AF16" s="10">
        <f>'Charges variables'!AF14*CONFIG!$D86</f>
        <v>0</v>
      </c>
      <c r="AG16" s="10">
        <f>'Charges variables'!AG14*CONFIG!$D86</f>
        <v>0</v>
      </c>
      <c r="AH16" s="10">
        <f>'Charges variables'!AH14*CONFIG!$D86</f>
        <v>0</v>
      </c>
      <c r="AI16" s="10">
        <f>'Charges variables'!AI14*CONFIG!$D86</f>
        <v>0</v>
      </c>
      <c r="AJ16" s="10">
        <f>'Charges variables'!AJ14*CONFIG!$D86</f>
        <v>0</v>
      </c>
      <c r="AK16" s="10">
        <f>'Charges variables'!AK14*CONFIG!$D86</f>
        <v>0</v>
      </c>
      <c r="AL16" s="10">
        <f>'Charges variables'!AL14*CONFIG!$D86</f>
        <v>0</v>
      </c>
      <c r="AM16" s="10">
        <f>'Charges variables'!AM14*CONFIG!$D86</f>
        <v>0</v>
      </c>
      <c r="AN16" s="10">
        <f>'Charges variables'!AN14*CONFIG!$D86</f>
        <v>0</v>
      </c>
      <c r="AO16" s="10">
        <f>'Charges variables'!AO14*CONFIG!$D86</f>
        <v>0</v>
      </c>
      <c r="AP16" s="10">
        <f>'Charges variables'!AP14*CONFIG!$D86</f>
        <v>0</v>
      </c>
      <c r="AQ16" s="10">
        <f>'Charges variables'!AQ14*CONFIG!$D86</f>
        <v>0</v>
      </c>
      <c r="AR16" s="10">
        <f>'Charges variables'!AR14*CONFIG!$D86</f>
        <v>0</v>
      </c>
      <c r="AS16" s="10">
        <f>'Charges variables'!AS14*CONFIG!$D86</f>
        <v>0</v>
      </c>
      <c r="AT16" s="10">
        <f>'Charges variables'!AT14*CONFIG!$D86</f>
        <v>0</v>
      </c>
      <c r="AU16" s="10">
        <f>'Charges variables'!AU14*CONFIG!$D86</f>
        <v>0</v>
      </c>
      <c r="AV16" s="10">
        <f>'Charges variables'!AV14*CONFIG!$D86</f>
        <v>0</v>
      </c>
      <c r="AW16" s="10">
        <f>'Charges variables'!AW14*CONFIG!$D86</f>
        <v>0</v>
      </c>
      <c r="AX16" s="10">
        <f>'Charges variables'!AX14*CONFIG!$D86</f>
        <v>0</v>
      </c>
      <c r="AY16" s="10">
        <f>'Charges variables'!AY14*CONFIG!$D86</f>
        <v>0</v>
      </c>
      <c r="AZ16" s="10">
        <f>'Charges variables'!AZ14*CONFIG!$D86</f>
        <v>0</v>
      </c>
      <c r="BA16" s="10">
        <f>'Charges variables'!BA14*CONFIG!$D86</f>
        <v>0</v>
      </c>
      <c r="BB16" s="10">
        <f>'Charges variables'!BB14*CONFIG!$D86</f>
        <v>0</v>
      </c>
      <c r="BC16" s="10">
        <f>'Charges variables'!BC14*CONFIG!$D86</f>
        <v>0</v>
      </c>
      <c r="BD16" s="10">
        <f>'Charges variables'!BD14*CONFIG!$D86</f>
        <v>0</v>
      </c>
      <c r="BE16" s="10">
        <f>'Charges variables'!BE14*CONFIG!$D86</f>
        <v>0</v>
      </c>
      <c r="BF16" s="10">
        <f>'Charges variables'!BF14*CONFIG!$D86</f>
        <v>0</v>
      </c>
      <c r="BG16" s="10">
        <f>'Charges variables'!BG14*CONFIG!$D86</f>
        <v>0</v>
      </c>
      <c r="BH16" s="10">
        <f>'Charges variables'!BH14*CONFIG!$D86</f>
        <v>0</v>
      </c>
      <c r="BI16" s="10">
        <f>'Charges variables'!BI14*CONFIG!$D86</f>
        <v>0</v>
      </c>
      <c r="BJ16" s="10">
        <f>'Charges variables'!BJ14*CONFIG!$D86</f>
        <v>0</v>
      </c>
      <c r="BK16" s="10">
        <f>'Charges variables'!BK14*CONFIG!$D86</f>
        <v>0</v>
      </c>
      <c r="BL16" s="10">
        <f>'Charges variables'!BL14*CONFIG!$D86</f>
        <v>0</v>
      </c>
      <c r="BM16" s="10">
        <f>'Charges variables'!BM14*CONFIG!$D86</f>
        <v>0</v>
      </c>
      <c r="BN16" s="10">
        <f>'Charges variables'!BN14*CONFIG!$D86</f>
        <v>0</v>
      </c>
      <c r="BO16" s="10">
        <f>'Charges variables'!BO14*CONFIG!$D86</f>
        <v>0</v>
      </c>
      <c r="BP16" s="10">
        <f>'Charges variables'!BP14*CONFIG!$D86</f>
        <v>0</v>
      </c>
      <c r="BQ16" s="10">
        <f>'Charges variables'!BQ14*CONFIG!$D86</f>
        <v>0</v>
      </c>
      <c r="BR16" s="10">
        <f>'Charges variables'!BR14*CONFIG!$D86</f>
        <v>0</v>
      </c>
      <c r="BS16" s="10">
        <f>'Charges variables'!BS14*CONFIG!$D86</f>
        <v>0</v>
      </c>
      <c r="BT16" s="10">
        <f>'Charges variables'!BT14*CONFIG!$D86</f>
        <v>0</v>
      </c>
      <c r="BU16" s="10">
        <f>'Charges variables'!BU14*CONFIG!$D86</f>
        <v>0</v>
      </c>
      <c r="BV16" s="10">
        <f>'Charges variables'!BV14*CONFIG!$D86</f>
        <v>0</v>
      </c>
      <c r="BW16" s="10">
        <f>'Charges variables'!BW14*CONFIG!$D86</f>
        <v>0</v>
      </c>
      <c r="BX16" s="10">
        <f>'Charges variables'!BX14*CONFIG!$D86</f>
        <v>0</v>
      </c>
      <c r="BY16" s="10">
        <f>'Charges variables'!BY14*CONFIG!$D86</f>
        <v>0</v>
      </c>
      <c r="BZ16" s="10">
        <f>'Charges variables'!BZ14*CONFIG!$D86</f>
        <v>0</v>
      </c>
      <c r="CA16" s="10">
        <f>'Charges variables'!CA14*CONFIG!$D86</f>
        <v>0</v>
      </c>
      <c r="CB16" s="10">
        <f>'Charges variables'!CB14*CONFIG!$D86</f>
        <v>0</v>
      </c>
      <c r="CC16" s="10">
        <f>'Charges variables'!CC14*CONFIG!$D86</f>
        <v>0</v>
      </c>
      <c r="CD16" s="10">
        <f>'Charges variables'!CD14*CONFIG!$D86</f>
        <v>0</v>
      </c>
      <c r="CE16" s="10">
        <f>'Charges variables'!CE14*CONFIG!$D86</f>
        <v>0</v>
      </c>
      <c r="CF16" s="10">
        <f>'Charges variables'!CF14*CONFIG!$D86</f>
        <v>0</v>
      </c>
      <c r="CG16" s="10">
        <f>'Charges variables'!CG14*CONFIG!$D86</f>
        <v>0</v>
      </c>
      <c r="CH16" s="10">
        <f>'Charges variables'!CH14*CONFIG!$D86</f>
        <v>0</v>
      </c>
      <c r="CI16" s="10">
        <f>'Charges variables'!CI14*CONFIG!$D86</f>
        <v>0</v>
      </c>
      <c r="CJ16" s="10">
        <f>'Charges variables'!CJ14*CONFIG!$D86</f>
        <v>0</v>
      </c>
      <c r="CK16" s="10">
        <f>'Charges variables'!CK14*CONFIG!$D86</f>
        <v>0</v>
      </c>
      <c r="CL16" s="10">
        <f>'Charges variables'!CL14*CONFIG!$D86</f>
        <v>0</v>
      </c>
      <c r="CM16" s="10">
        <f>'Charges variables'!CM14*CONFIG!$D86</f>
        <v>0</v>
      </c>
      <c r="CN16" s="10">
        <f>'Charges variables'!CN14*CONFIG!$D86</f>
        <v>0</v>
      </c>
      <c r="CO16" s="10">
        <f>'Charges variables'!CO14*CONFIG!$D86</f>
        <v>0</v>
      </c>
      <c r="CP16" s="10">
        <f>'Charges variables'!CP14*CONFIG!$D86</f>
        <v>0</v>
      </c>
      <c r="CQ16" s="10">
        <f>'Charges variables'!CQ14*CONFIG!$D86</f>
        <v>0</v>
      </c>
      <c r="CR16" s="10">
        <f>'Charges variables'!CR14*CONFIG!$D86</f>
        <v>0</v>
      </c>
      <c r="CS16" s="10">
        <f>'Charges variables'!CS14*CONFIG!$D86</f>
        <v>0</v>
      </c>
      <c r="CT16" s="10">
        <f>'Charges variables'!CT14*CONFIG!$D86</f>
        <v>0</v>
      </c>
      <c r="CU16" s="10">
        <f>'Charges variables'!CU14*CONFIG!$D86</f>
        <v>0</v>
      </c>
      <c r="CV16" s="10">
        <f>'Charges variables'!CV14*CONFIG!$D86</f>
        <v>0</v>
      </c>
      <c r="CW16" s="10">
        <f>'Charges variables'!CW14*CONFIG!$D86</f>
        <v>0</v>
      </c>
      <c r="CX16" s="10">
        <f>'Charges variables'!CX14*CONFIG!$D86</f>
        <v>0</v>
      </c>
      <c r="CY16" s="10">
        <f>'Charges variables'!CY14*CONFIG!$D86</f>
        <v>0</v>
      </c>
      <c r="CZ16" s="10">
        <f>'Charges variables'!CZ14*CONFIG!$D86</f>
        <v>0</v>
      </c>
      <c r="DA16" s="10">
        <f>'Charges variables'!DA14*CONFIG!$D86</f>
        <v>0</v>
      </c>
      <c r="DB16" s="10">
        <f>'Charges variables'!DB14*CONFIG!$D86</f>
        <v>0</v>
      </c>
      <c r="DC16" s="10">
        <f>'Charges variables'!DC14*CONFIG!$D86</f>
        <v>0</v>
      </c>
      <c r="DD16" s="10">
        <f>'Charges variables'!DD14*CONFIG!$D86</f>
        <v>0</v>
      </c>
      <c r="DE16" s="10">
        <f>'Charges variables'!DE14*CONFIG!$D86</f>
        <v>0</v>
      </c>
      <c r="DF16" s="10">
        <f>'Charges variables'!DF14*CONFIG!$D86</f>
        <v>0</v>
      </c>
      <c r="DG16" s="10">
        <f>'Charges variables'!DG14*CONFIG!$D86</f>
        <v>0</v>
      </c>
    </row>
    <row r="17">
      <c r="C17" s="6">
        <f>CONFIG!$C$20</f>
        <v>0</v>
      </c>
      <c r="D17" s="10">
        <f>'Charges variables'!D15*CONFIG!$D87</f>
        <v>0</v>
      </c>
      <c r="E17" s="10">
        <f>'Charges variables'!E15*CONFIG!$D87</f>
        <v>0</v>
      </c>
      <c r="F17" s="10">
        <f>'Charges variables'!F15*CONFIG!$D87</f>
        <v>0</v>
      </c>
      <c r="G17" s="10">
        <f>'Charges variables'!G15*CONFIG!$D87</f>
        <v>0</v>
      </c>
      <c r="H17" s="10">
        <f>'Charges variables'!H15*CONFIG!$D87</f>
        <v>0</v>
      </c>
      <c r="I17" s="10">
        <f>'Charges variables'!I15*CONFIG!$D87</f>
        <v>0</v>
      </c>
      <c r="J17" s="10">
        <f>'Charges variables'!J15*CONFIG!$D87</f>
        <v>0</v>
      </c>
      <c r="K17" s="10">
        <f>'Charges variables'!K15*CONFIG!$D87</f>
        <v>0</v>
      </c>
      <c r="L17" s="10">
        <f>'Charges variables'!L15*CONFIG!$D87</f>
        <v>0</v>
      </c>
      <c r="M17" s="10">
        <f>'Charges variables'!M15*CONFIG!$D87</f>
        <v>0</v>
      </c>
      <c r="N17" s="10">
        <f>'Charges variables'!N15*CONFIG!$D87</f>
        <v>0</v>
      </c>
      <c r="O17" s="10">
        <f>'Charges variables'!O15*CONFIG!$D87</f>
        <v>0</v>
      </c>
      <c r="P17" s="10">
        <f>'Charges variables'!P15*CONFIG!$D87</f>
        <v>0</v>
      </c>
      <c r="Q17" s="10">
        <f>'Charges variables'!Q15*CONFIG!$D87</f>
        <v>0</v>
      </c>
      <c r="R17" s="10">
        <f>'Charges variables'!R15*CONFIG!$D87</f>
        <v>0</v>
      </c>
      <c r="S17" s="10">
        <f>'Charges variables'!S15*CONFIG!$D87</f>
        <v>0</v>
      </c>
      <c r="T17" s="10">
        <f>'Charges variables'!T15*CONFIG!$D87</f>
        <v>0</v>
      </c>
      <c r="U17" s="10">
        <f>'Charges variables'!U15*CONFIG!$D87</f>
        <v>0</v>
      </c>
      <c r="V17" s="10">
        <f>'Charges variables'!V15*CONFIG!$D87</f>
        <v>0</v>
      </c>
      <c r="W17" s="10">
        <f>'Charges variables'!W15*CONFIG!$D87</f>
        <v>0</v>
      </c>
      <c r="X17" s="10">
        <f>'Charges variables'!X15*CONFIG!$D87</f>
        <v>0</v>
      </c>
      <c r="Y17" s="10">
        <f>'Charges variables'!Y15*CONFIG!$D87</f>
        <v>0</v>
      </c>
      <c r="Z17" s="10">
        <f>'Charges variables'!Z15*CONFIG!$D87</f>
        <v>0</v>
      </c>
      <c r="AA17" s="10">
        <f>'Charges variables'!AA15*CONFIG!$D87</f>
        <v>0</v>
      </c>
      <c r="AB17" s="10">
        <f>'Charges variables'!AB15*CONFIG!$D87</f>
        <v>0</v>
      </c>
      <c r="AC17" s="10">
        <f>'Charges variables'!AC15*CONFIG!$D87</f>
        <v>0</v>
      </c>
      <c r="AD17" s="10">
        <f>'Charges variables'!AD15*CONFIG!$D87</f>
        <v>0</v>
      </c>
      <c r="AE17" s="10">
        <f>'Charges variables'!AE15*CONFIG!$D87</f>
        <v>0</v>
      </c>
      <c r="AF17" s="10">
        <f>'Charges variables'!AF15*CONFIG!$D87</f>
        <v>0</v>
      </c>
      <c r="AG17" s="10">
        <f>'Charges variables'!AG15*CONFIG!$D87</f>
        <v>0</v>
      </c>
      <c r="AH17" s="10">
        <f>'Charges variables'!AH15*CONFIG!$D87</f>
        <v>0</v>
      </c>
      <c r="AI17" s="10">
        <f>'Charges variables'!AI15*CONFIG!$D87</f>
        <v>0</v>
      </c>
      <c r="AJ17" s="10">
        <f>'Charges variables'!AJ15*CONFIG!$D87</f>
        <v>0</v>
      </c>
      <c r="AK17" s="10">
        <f>'Charges variables'!AK15*CONFIG!$D87</f>
        <v>0</v>
      </c>
      <c r="AL17" s="10">
        <f>'Charges variables'!AL15*CONFIG!$D87</f>
        <v>0</v>
      </c>
      <c r="AM17" s="10">
        <f>'Charges variables'!AM15*CONFIG!$D87</f>
        <v>0</v>
      </c>
      <c r="AN17" s="10">
        <f>'Charges variables'!AN15*CONFIG!$D87</f>
        <v>0</v>
      </c>
      <c r="AO17" s="10">
        <f>'Charges variables'!AO15*CONFIG!$D87</f>
        <v>0</v>
      </c>
      <c r="AP17" s="10">
        <f>'Charges variables'!AP15*CONFIG!$D87</f>
        <v>0</v>
      </c>
      <c r="AQ17" s="10">
        <f>'Charges variables'!AQ15*CONFIG!$D87</f>
        <v>0</v>
      </c>
      <c r="AR17" s="10">
        <f>'Charges variables'!AR15*CONFIG!$D87</f>
        <v>0</v>
      </c>
      <c r="AS17" s="10">
        <f>'Charges variables'!AS15*CONFIG!$D87</f>
        <v>0</v>
      </c>
      <c r="AT17" s="10">
        <f>'Charges variables'!AT15*CONFIG!$D87</f>
        <v>0</v>
      </c>
      <c r="AU17" s="10">
        <f>'Charges variables'!AU15*CONFIG!$D87</f>
        <v>0</v>
      </c>
      <c r="AV17" s="10">
        <f>'Charges variables'!AV15*CONFIG!$D87</f>
        <v>0</v>
      </c>
      <c r="AW17" s="10">
        <f>'Charges variables'!AW15*CONFIG!$D87</f>
        <v>0</v>
      </c>
      <c r="AX17" s="10">
        <f>'Charges variables'!AX15*CONFIG!$D87</f>
        <v>0</v>
      </c>
      <c r="AY17" s="10">
        <f>'Charges variables'!AY15*CONFIG!$D87</f>
        <v>0</v>
      </c>
      <c r="AZ17" s="10">
        <f>'Charges variables'!AZ15*CONFIG!$D87</f>
        <v>0</v>
      </c>
      <c r="BA17" s="10">
        <f>'Charges variables'!BA15*CONFIG!$D87</f>
        <v>0</v>
      </c>
      <c r="BB17" s="10">
        <f>'Charges variables'!BB15*CONFIG!$D87</f>
        <v>0</v>
      </c>
      <c r="BC17" s="10">
        <f>'Charges variables'!BC15*CONFIG!$D87</f>
        <v>0</v>
      </c>
      <c r="BD17" s="10">
        <f>'Charges variables'!BD15*CONFIG!$D87</f>
        <v>0</v>
      </c>
      <c r="BE17" s="10">
        <f>'Charges variables'!BE15*CONFIG!$D87</f>
        <v>0</v>
      </c>
      <c r="BF17" s="10">
        <f>'Charges variables'!BF15*CONFIG!$D87</f>
        <v>0</v>
      </c>
      <c r="BG17" s="10">
        <f>'Charges variables'!BG15*CONFIG!$D87</f>
        <v>0</v>
      </c>
      <c r="BH17" s="10">
        <f>'Charges variables'!BH15*CONFIG!$D87</f>
        <v>0</v>
      </c>
      <c r="BI17" s="10">
        <f>'Charges variables'!BI15*CONFIG!$D87</f>
        <v>0</v>
      </c>
      <c r="BJ17" s="10">
        <f>'Charges variables'!BJ15*CONFIG!$D87</f>
        <v>0</v>
      </c>
      <c r="BK17" s="10">
        <f>'Charges variables'!BK15*CONFIG!$D87</f>
        <v>0</v>
      </c>
      <c r="BL17" s="10">
        <f>'Charges variables'!BL15*CONFIG!$D87</f>
        <v>0</v>
      </c>
      <c r="BM17" s="10">
        <f>'Charges variables'!BM15*CONFIG!$D87</f>
        <v>0</v>
      </c>
      <c r="BN17" s="10">
        <f>'Charges variables'!BN15*CONFIG!$D87</f>
        <v>0</v>
      </c>
      <c r="BO17" s="10">
        <f>'Charges variables'!BO15*CONFIG!$D87</f>
        <v>0</v>
      </c>
      <c r="BP17" s="10">
        <f>'Charges variables'!BP15*CONFIG!$D87</f>
        <v>0</v>
      </c>
      <c r="BQ17" s="10">
        <f>'Charges variables'!BQ15*CONFIG!$D87</f>
        <v>0</v>
      </c>
      <c r="BR17" s="10">
        <f>'Charges variables'!BR15*CONFIG!$D87</f>
        <v>0</v>
      </c>
      <c r="BS17" s="10">
        <f>'Charges variables'!BS15*CONFIG!$D87</f>
        <v>0</v>
      </c>
      <c r="BT17" s="10">
        <f>'Charges variables'!BT15*CONFIG!$D87</f>
        <v>0</v>
      </c>
      <c r="BU17" s="10">
        <f>'Charges variables'!BU15*CONFIG!$D87</f>
        <v>0</v>
      </c>
      <c r="BV17" s="10">
        <f>'Charges variables'!BV15*CONFIG!$D87</f>
        <v>0</v>
      </c>
      <c r="BW17" s="10">
        <f>'Charges variables'!BW15*CONFIG!$D87</f>
        <v>0</v>
      </c>
      <c r="BX17" s="10">
        <f>'Charges variables'!BX15*CONFIG!$D87</f>
        <v>0</v>
      </c>
      <c r="BY17" s="10">
        <f>'Charges variables'!BY15*CONFIG!$D87</f>
        <v>0</v>
      </c>
      <c r="BZ17" s="10">
        <f>'Charges variables'!BZ15*CONFIG!$D87</f>
        <v>0</v>
      </c>
      <c r="CA17" s="10">
        <f>'Charges variables'!CA15*CONFIG!$D87</f>
        <v>0</v>
      </c>
      <c r="CB17" s="10">
        <f>'Charges variables'!CB15*CONFIG!$D87</f>
        <v>0</v>
      </c>
      <c r="CC17" s="10">
        <f>'Charges variables'!CC15*CONFIG!$D87</f>
        <v>0</v>
      </c>
      <c r="CD17" s="10">
        <f>'Charges variables'!CD15*CONFIG!$D87</f>
        <v>0</v>
      </c>
      <c r="CE17" s="10">
        <f>'Charges variables'!CE15*CONFIG!$D87</f>
        <v>0</v>
      </c>
      <c r="CF17" s="10">
        <f>'Charges variables'!CF15*CONFIG!$D87</f>
        <v>0</v>
      </c>
      <c r="CG17" s="10">
        <f>'Charges variables'!CG15*CONFIG!$D87</f>
        <v>0</v>
      </c>
      <c r="CH17" s="10">
        <f>'Charges variables'!CH15*CONFIG!$D87</f>
        <v>0</v>
      </c>
      <c r="CI17" s="10">
        <f>'Charges variables'!CI15*CONFIG!$D87</f>
        <v>0</v>
      </c>
      <c r="CJ17" s="10">
        <f>'Charges variables'!CJ15*CONFIG!$D87</f>
        <v>0</v>
      </c>
      <c r="CK17" s="10">
        <f>'Charges variables'!CK15*CONFIG!$D87</f>
        <v>0</v>
      </c>
      <c r="CL17" s="10">
        <f>'Charges variables'!CL15*CONFIG!$D87</f>
        <v>0</v>
      </c>
      <c r="CM17" s="10">
        <f>'Charges variables'!CM15*CONFIG!$D87</f>
        <v>0</v>
      </c>
      <c r="CN17" s="10">
        <f>'Charges variables'!CN15*CONFIG!$D87</f>
        <v>0</v>
      </c>
      <c r="CO17" s="10">
        <f>'Charges variables'!CO15*CONFIG!$D87</f>
        <v>0</v>
      </c>
      <c r="CP17" s="10">
        <f>'Charges variables'!CP15*CONFIG!$D87</f>
        <v>0</v>
      </c>
      <c r="CQ17" s="10">
        <f>'Charges variables'!CQ15*CONFIG!$D87</f>
        <v>0</v>
      </c>
      <c r="CR17" s="10">
        <f>'Charges variables'!CR15*CONFIG!$D87</f>
        <v>0</v>
      </c>
      <c r="CS17" s="10">
        <f>'Charges variables'!CS15*CONFIG!$D87</f>
        <v>0</v>
      </c>
      <c r="CT17" s="10">
        <f>'Charges variables'!CT15*CONFIG!$D87</f>
        <v>0</v>
      </c>
      <c r="CU17" s="10">
        <f>'Charges variables'!CU15*CONFIG!$D87</f>
        <v>0</v>
      </c>
      <c r="CV17" s="10">
        <f>'Charges variables'!CV15*CONFIG!$D87</f>
        <v>0</v>
      </c>
      <c r="CW17" s="10">
        <f>'Charges variables'!CW15*CONFIG!$D87</f>
        <v>0</v>
      </c>
      <c r="CX17" s="10">
        <f>'Charges variables'!CX15*CONFIG!$D87</f>
        <v>0</v>
      </c>
      <c r="CY17" s="10">
        <f>'Charges variables'!CY15*CONFIG!$D87</f>
        <v>0</v>
      </c>
      <c r="CZ17" s="10">
        <f>'Charges variables'!CZ15*CONFIG!$D87</f>
        <v>0</v>
      </c>
      <c r="DA17" s="10">
        <f>'Charges variables'!DA15*CONFIG!$D87</f>
        <v>0</v>
      </c>
      <c r="DB17" s="10">
        <f>'Charges variables'!DB15*CONFIG!$D87</f>
        <v>0</v>
      </c>
      <c r="DC17" s="10">
        <f>'Charges variables'!DC15*CONFIG!$D87</f>
        <v>0</v>
      </c>
      <c r="DD17" s="10">
        <f>'Charges variables'!DD15*CONFIG!$D87</f>
        <v>0</v>
      </c>
      <c r="DE17" s="10">
        <f>'Charges variables'!DE15*CONFIG!$D87</f>
        <v>0</v>
      </c>
      <c r="DF17" s="10">
        <f>'Charges variables'!DF15*CONFIG!$D87</f>
        <v>0</v>
      </c>
      <c r="DG17" s="10">
        <f>'Charges variables'!DG15*CONFIG!$D87</f>
        <v>0</v>
      </c>
    </row>
    <row r="18">
      <c r="C18" s="6">
        <f>CONFIG!$C$21</f>
        <v>0</v>
      </c>
      <c r="D18" s="10">
        <f>'Charges variables'!D16*CONFIG!$D88</f>
        <v>0</v>
      </c>
      <c r="E18" s="10">
        <f>'Charges variables'!E16*CONFIG!$D88</f>
        <v>0</v>
      </c>
      <c r="F18" s="10">
        <f>'Charges variables'!F16*CONFIG!$D88</f>
        <v>0</v>
      </c>
      <c r="G18" s="10">
        <f>'Charges variables'!G16*CONFIG!$D88</f>
        <v>0</v>
      </c>
      <c r="H18" s="10">
        <f>'Charges variables'!H16*CONFIG!$D88</f>
        <v>0</v>
      </c>
      <c r="I18" s="10">
        <f>'Charges variables'!I16*CONFIG!$D88</f>
        <v>0</v>
      </c>
      <c r="J18" s="10">
        <f>'Charges variables'!J16*CONFIG!$D88</f>
        <v>0</v>
      </c>
      <c r="K18" s="10">
        <f>'Charges variables'!K16*CONFIG!$D88</f>
        <v>0</v>
      </c>
      <c r="L18" s="10">
        <f>'Charges variables'!L16*CONFIG!$D88</f>
        <v>0</v>
      </c>
      <c r="M18" s="10">
        <f>'Charges variables'!M16*CONFIG!$D88</f>
        <v>0</v>
      </c>
      <c r="N18" s="10">
        <f>'Charges variables'!N16*CONFIG!$D88</f>
        <v>0</v>
      </c>
      <c r="O18" s="10">
        <f>'Charges variables'!O16*CONFIG!$D88</f>
        <v>0</v>
      </c>
      <c r="P18" s="10">
        <f>'Charges variables'!P16*CONFIG!$D88</f>
        <v>0</v>
      </c>
      <c r="Q18" s="10">
        <f>'Charges variables'!Q16*CONFIG!$D88</f>
        <v>0</v>
      </c>
      <c r="R18" s="10">
        <f>'Charges variables'!R16*CONFIG!$D88</f>
        <v>0</v>
      </c>
      <c r="S18" s="10">
        <f>'Charges variables'!S16*CONFIG!$D88</f>
        <v>0</v>
      </c>
      <c r="T18" s="10">
        <f>'Charges variables'!T16*CONFIG!$D88</f>
        <v>0</v>
      </c>
      <c r="U18" s="10">
        <f>'Charges variables'!U16*CONFIG!$D88</f>
        <v>0</v>
      </c>
      <c r="V18" s="10">
        <f>'Charges variables'!V16*CONFIG!$D88</f>
        <v>0</v>
      </c>
      <c r="W18" s="10">
        <f>'Charges variables'!W16*CONFIG!$D88</f>
        <v>0</v>
      </c>
      <c r="X18" s="10">
        <f>'Charges variables'!X16*CONFIG!$D88</f>
        <v>0</v>
      </c>
      <c r="Y18" s="10">
        <f>'Charges variables'!Y16*CONFIG!$D88</f>
        <v>0</v>
      </c>
      <c r="Z18" s="10">
        <f>'Charges variables'!Z16*CONFIG!$D88</f>
        <v>0</v>
      </c>
      <c r="AA18" s="10">
        <f>'Charges variables'!AA16*CONFIG!$D88</f>
        <v>0</v>
      </c>
      <c r="AB18" s="10">
        <f>'Charges variables'!AB16*CONFIG!$D88</f>
        <v>0</v>
      </c>
      <c r="AC18" s="10">
        <f>'Charges variables'!AC16*CONFIG!$D88</f>
        <v>0</v>
      </c>
      <c r="AD18" s="10">
        <f>'Charges variables'!AD16*CONFIG!$D88</f>
        <v>0</v>
      </c>
      <c r="AE18" s="10">
        <f>'Charges variables'!AE16*CONFIG!$D88</f>
        <v>0</v>
      </c>
      <c r="AF18" s="10">
        <f>'Charges variables'!AF16*CONFIG!$D88</f>
        <v>0</v>
      </c>
      <c r="AG18" s="10">
        <f>'Charges variables'!AG16*CONFIG!$D88</f>
        <v>0</v>
      </c>
      <c r="AH18" s="10">
        <f>'Charges variables'!AH16*CONFIG!$D88</f>
        <v>0</v>
      </c>
      <c r="AI18" s="10">
        <f>'Charges variables'!AI16*CONFIG!$D88</f>
        <v>0</v>
      </c>
      <c r="AJ18" s="10">
        <f>'Charges variables'!AJ16*CONFIG!$D88</f>
        <v>0</v>
      </c>
      <c r="AK18" s="10">
        <f>'Charges variables'!AK16*CONFIG!$D88</f>
        <v>0</v>
      </c>
      <c r="AL18" s="10">
        <f>'Charges variables'!AL16*CONFIG!$D88</f>
        <v>0</v>
      </c>
      <c r="AM18" s="10">
        <f>'Charges variables'!AM16*CONFIG!$D88</f>
        <v>0</v>
      </c>
      <c r="AN18" s="10">
        <f>'Charges variables'!AN16*CONFIG!$D88</f>
        <v>0</v>
      </c>
      <c r="AO18" s="10">
        <f>'Charges variables'!AO16*CONFIG!$D88</f>
        <v>0</v>
      </c>
      <c r="AP18" s="10">
        <f>'Charges variables'!AP16*CONFIG!$D88</f>
        <v>0</v>
      </c>
      <c r="AQ18" s="10">
        <f>'Charges variables'!AQ16*CONFIG!$D88</f>
        <v>0</v>
      </c>
      <c r="AR18" s="10">
        <f>'Charges variables'!AR16*CONFIG!$D88</f>
        <v>0</v>
      </c>
      <c r="AS18" s="10">
        <f>'Charges variables'!AS16*CONFIG!$D88</f>
        <v>0</v>
      </c>
      <c r="AT18" s="10">
        <f>'Charges variables'!AT16*CONFIG!$D88</f>
        <v>0</v>
      </c>
      <c r="AU18" s="10">
        <f>'Charges variables'!AU16*CONFIG!$D88</f>
        <v>0</v>
      </c>
      <c r="AV18" s="10">
        <f>'Charges variables'!AV16*CONFIG!$D88</f>
        <v>0</v>
      </c>
      <c r="AW18" s="10">
        <f>'Charges variables'!AW16*CONFIG!$D88</f>
        <v>0</v>
      </c>
      <c r="AX18" s="10">
        <f>'Charges variables'!AX16*CONFIG!$D88</f>
        <v>0</v>
      </c>
      <c r="AY18" s="10">
        <f>'Charges variables'!AY16*CONFIG!$D88</f>
        <v>0</v>
      </c>
      <c r="AZ18" s="10">
        <f>'Charges variables'!AZ16*CONFIG!$D88</f>
        <v>0</v>
      </c>
      <c r="BA18" s="10">
        <f>'Charges variables'!BA16*CONFIG!$D88</f>
        <v>0</v>
      </c>
      <c r="BB18" s="10">
        <f>'Charges variables'!BB16*CONFIG!$D88</f>
        <v>0</v>
      </c>
      <c r="BC18" s="10">
        <f>'Charges variables'!BC16*CONFIG!$D88</f>
        <v>0</v>
      </c>
      <c r="BD18" s="10">
        <f>'Charges variables'!BD16*CONFIG!$D88</f>
        <v>0</v>
      </c>
      <c r="BE18" s="10">
        <f>'Charges variables'!BE16*CONFIG!$D88</f>
        <v>0</v>
      </c>
      <c r="BF18" s="10">
        <f>'Charges variables'!BF16*CONFIG!$D88</f>
        <v>0</v>
      </c>
      <c r="BG18" s="10">
        <f>'Charges variables'!BG16*CONFIG!$D88</f>
        <v>0</v>
      </c>
      <c r="BH18" s="10">
        <f>'Charges variables'!BH16*CONFIG!$D88</f>
        <v>0</v>
      </c>
      <c r="BI18" s="10">
        <f>'Charges variables'!BI16*CONFIG!$D88</f>
        <v>0</v>
      </c>
      <c r="BJ18" s="10">
        <f>'Charges variables'!BJ16*CONFIG!$D88</f>
        <v>0</v>
      </c>
      <c r="BK18" s="10">
        <f>'Charges variables'!BK16*CONFIG!$D88</f>
        <v>0</v>
      </c>
      <c r="BL18" s="10">
        <f>'Charges variables'!BL16*CONFIG!$D88</f>
        <v>0</v>
      </c>
      <c r="BM18" s="10">
        <f>'Charges variables'!BM16*CONFIG!$D88</f>
        <v>0</v>
      </c>
      <c r="BN18" s="10">
        <f>'Charges variables'!BN16*CONFIG!$D88</f>
        <v>0</v>
      </c>
      <c r="BO18" s="10">
        <f>'Charges variables'!BO16*CONFIG!$D88</f>
        <v>0</v>
      </c>
      <c r="BP18" s="10">
        <f>'Charges variables'!BP16*CONFIG!$D88</f>
        <v>0</v>
      </c>
      <c r="BQ18" s="10">
        <f>'Charges variables'!BQ16*CONFIG!$D88</f>
        <v>0</v>
      </c>
      <c r="BR18" s="10">
        <f>'Charges variables'!BR16*CONFIG!$D88</f>
        <v>0</v>
      </c>
      <c r="BS18" s="10">
        <f>'Charges variables'!BS16*CONFIG!$D88</f>
        <v>0</v>
      </c>
      <c r="BT18" s="10">
        <f>'Charges variables'!BT16*CONFIG!$D88</f>
        <v>0</v>
      </c>
      <c r="BU18" s="10">
        <f>'Charges variables'!BU16*CONFIG!$D88</f>
        <v>0</v>
      </c>
      <c r="BV18" s="10">
        <f>'Charges variables'!BV16*CONFIG!$D88</f>
        <v>0</v>
      </c>
      <c r="BW18" s="10">
        <f>'Charges variables'!BW16*CONFIG!$D88</f>
        <v>0</v>
      </c>
      <c r="BX18" s="10">
        <f>'Charges variables'!BX16*CONFIG!$D88</f>
        <v>0</v>
      </c>
      <c r="BY18" s="10">
        <f>'Charges variables'!BY16*CONFIG!$D88</f>
        <v>0</v>
      </c>
      <c r="BZ18" s="10">
        <f>'Charges variables'!BZ16*CONFIG!$D88</f>
        <v>0</v>
      </c>
      <c r="CA18" s="10">
        <f>'Charges variables'!CA16*CONFIG!$D88</f>
        <v>0</v>
      </c>
      <c r="CB18" s="10">
        <f>'Charges variables'!CB16*CONFIG!$D88</f>
        <v>0</v>
      </c>
      <c r="CC18" s="10">
        <f>'Charges variables'!CC16*CONFIG!$D88</f>
        <v>0</v>
      </c>
      <c r="CD18" s="10">
        <f>'Charges variables'!CD16*CONFIG!$D88</f>
        <v>0</v>
      </c>
      <c r="CE18" s="10">
        <f>'Charges variables'!CE16*CONFIG!$D88</f>
        <v>0</v>
      </c>
      <c r="CF18" s="10">
        <f>'Charges variables'!CF16*CONFIG!$D88</f>
        <v>0</v>
      </c>
      <c r="CG18" s="10">
        <f>'Charges variables'!CG16*CONFIG!$D88</f>
        <v>0</v>
      </c>
      <c r="CH18" s="10">
        <f>'Charges variables'!CH16*CONFIG!$D88</f>
        <v>0</v>
      </c>
      <c r="CI18" s="10">
        <f>'Charges variables'!CI16*CONFIG!$D88</f>
        <v>0</v>
      </c>
      <c r="CJ18" s="10">
        <f>'Charges variables'!CJ16*CONFIG!$D88</f>
        <v>0</v>
      </c>
      <c r="CK18" s="10">
        <f>'Charges variables'!CK16*CONFIG!$D88</f>
        <v>0</v>
      </c>
      <c r="CL18" s="10">
        <f>'Charges variables'!CL16*CONFIG!$D88</f>
        <v>0</v>
      </c>
      <c r="CM18" s="10">
        <f>'Charges variables'!CM16*CONFIG!$D88</f>
        <v>0</v>
      </c>
      <c r="CN18" s="10">
        <f>'Charges variables'!CN16*CONFIG!$D88</f>
        <v>0</v>
      </c>
      <c r="CO18" s="10">
        <f>'Charges variables'!CO16*CONFIG!$D88</f>
        <v>0</v>
      </c>
      <c r="CP18" s="10">
        <f>'Charges variables'!CP16*CONFIG!$D88</f>
        <v>0</v>
      </c>
      <c r="CQ18" s="10">
        <f>'Charges variables'!CQ16*CONFIG!$D88</f>
        <v>0</v>
      </c>
      <c r="CR18" s="10">
        <f>'Charges variables'!CR16*CONFIG!$D88</f>
        <v>0</v>
      </c>
      <c r="CS18" s="10">
        <f>'Charges variables'!CS16*CONFIG!$D88</f>
        <v>0</v>
      </c>
      <c r="CT18" s="10">
        <f>'Charges variables'!CT16*CONFIG!$D88</f>
        <v>0</v>
      </c>
      <c r="CU18" s="10">
        <f>'Charges variables'!CU16*CONFIG!$D88</f>
        <v>0</v>
      </c>
      <c r="CV18" s="10">
        <f>'Charges variables'!CV16*CONFIG!$D88</f>
        <v>0</v>
      </c>
      <c r="CW18" s="10">
        <f>'Charges variables'!CW16*CONFIG!$D88</f>
        <v>0</v>
      </c>
      <c r="CX18" s="10">
        <f>'Charges variables'!CX16*CONFIG!$D88</f>
        <v>0</v>
      </c>
      <c r="CY18" s="10">
        <f>'Charges variables'!CY16*CONFIG!$D88</f>
        <v>0</v>
      </c>
      <c r="CZ18" s="10">
        <f>'Charges variables'!CZ16*CONFIG!$D88</f>
        <v>0</v>
      </c>
      <c r="DA18" s="10">
        <f>'Charges variables'!DA16*CONFIG!$D88</f>
        <v>0</v>
      </c>
      <c r="DB18" s="10">
        <f>'Charges variables'!DB16*CONFIG!$D88</f>
        <v>0</v>
      </c>
      <c r="DC18" s="10">
        <f>'Charges variables'!DC16*CONFIG!$D88</f>
        <v>0</v>
      </c>
      <c r="DD18" s="10">
        <f>'Charges variables'!DD16*CONFIG!$D88</f>
        <v>0</v>
      </c>
      <c r="DE18" s="10">
        <f>'Charges variables'!DE16*CONFIG!$D88</f>
        <v>0</v>
      </c>
      <c r="DF18" s="10">
        <f>'Charges variables'!DF16*CONFIG!$D88</f>
        <v>0</v>
      </c>
      <c r="DG18" s="10">
        <f>'Charges variables'!DG16*CONFIG!$D88</f>
        <v>0</v>
      </c>
    </row>
    <row r="19">
      <c r="C19" s="6">
        <f>CONFIG!$C$22</f>
        <v>0</v>
      </c>
      <c r="D19" s="10">
        <f>'Charges variables'!D17*CONFIG!$D89</f>
        <v>0</v>
      </c>
      <c r="E19" s="10">
        <f>'Charges variables'!E17*CONFIG!$D89</f>
        <v>0</v>
      </c>
      <c r="F19" s="10">
        <f>'Charges variables'!F17*CONFIG!$D89</f>
        <v>0</v>
      </c>
      <c r="G19" s="10">
        <f>'Charges variables'!G17*CONFIG!$D89</f>
        <v>0</v>
      </c>
      <c r="H19" s="10">
        <f>'Charges variables'!H17*CONFIG!$D89</f>
        <v>0</v>
      </c>
      <c r="I19" s="10">
        <f>'Charges variables'!I17*CONFIG!$D89</f>
        <v>0</v>
      </c>
      <c r="J19" s="10">
        <f>'Charges variables'!J17*CONFIG!$D89</f>
        <v>0</v>
      </c>
      <c r="K19" s="10">
        <f>'Charges variables'!K17*CONFIG!$D89</f>
        <v>0</v>
      </c>
      <c r="L19" s="10">
        <f>'Charges variables'!L17*CONFIG!$D89</f>
        <v>0</v>
      </c>
      <c r="M19" s="10">
        <f>'Charges variables'!M17*CONFIG!$D89</f>
        <v>0</v>
      </c>
      <c r="N19" s="10">
        <f>'Charges variables'!N17*CONFIG!$D89</f>
        <v>0</v>
      </c>
      <c r="O19" s="10">
        <f>'Charges variables'!O17*CONFIG!$D89</f>
        <v>0</v>
      </c>
      <c r="P19" s="10">
        <f>'Charges variables'!P17*CONFIG!$D89</f>
        <v>0</v>
      </c>
      <c r="Q19" s="10">
        <f>'Charges variables'!Q17*CONFIG!$D89</f>
        <v>0</v>
      </c>
      <c r="R19" s="10">
        <f>'Charges variables'!R17*CONFIG!$D89</f>
        <v>0</v>
      </c>
      <c r="S19" s="10">
        <f>'Charges variables'!S17*CONFIG!$D89</f>
        <v>0</v>
      </c>
      <c r="T19" s="10">
        <f>'Charges variables'!T17*CONFIG!$D89</f>
        <v>0</v>
      </c>
      <c r="U19" s="10">
        <f>'Charges variables'!U17*CONFIG!$D89</f>
        <v>0</v>
      </c>
      <c r="V19" s="10">
        <f>'Charges variables'!V17*CONFIG!$D89</f>
        <v>0</v>
      </c>
      <c r="W19" s="10">
        <f>'Charges variables'!W17*CONFIG!$D89</f>
        <v>0</v>
      </c>
      <c r="X19" s="10">
        <f>'Charges variables'!X17*CONFIG!$D89</f>
        <v>0</v>
      </c>
      <c r="Y19" s="10">
        <f>'Charges variables'!Y17*CONFIG!$D89</f>
        <v>0</v>
      </c>
      <c r="Z19" s="10">
        <f>'Charges variables'!Z17*CONFIG!$D89</f>
        <v>0</v>
      </c>
      <c r="AA19" s="10">
        <f>'Charges variables'!AA17*CONFIG!$D89</f>
        <v>0</v>
      </c>
      <c r="AB19" s="10">
        <f>'Charges variables'!AB17*CONFIG!$D89</f>
        <v>0</v>
      </c>
      <c r="AC19" s="10">
        <f>'Charges variables'!AC17*CONFIG!$D89</f>
        <v>0</v>
      </c>
      <c r="AD19" s="10">
        <f>'Charges variables'!AD17*CONFIG!$D89</f>
        <v>0</v>
      </c>
      <c r="AE19" s="10">
        <f>'Charges variables'!AE17*CONFIG!$D89</f>
        <v>0</v>
      </c>
      <c r="AF19" s="10">
        <f>'Charges variables'!AF17*CONFIG!$D89</f>
        <v>0</v>
      </c>
      <c r="AG19" s="10">
        <f>'Charges variables'!AG17*CONFIG!$D89</f>
        <v>0</v>
      </c>
      <c r="AH19" s="10">
        <f>'Charges variables'!AH17*CONFIG!$D89</f>
        <v>0</v>
      </c>
      <c r="AI19" s="10">
        <f>'Charges variables'!AI17*CONFIG!$D89</f>
        <v>0</v>
      </c>
      <c r="AJ19" s="10">
        <f>'Charges variables'!AJ17*CONFIG!$D89</f>
        <v>0</v>
      </c>
      <c r="AK19" s="10">
        <f>'Charges variables'!AK17*CONFIG!$D89</f>
        <v>0</v>
      </c>
      <c r="AL19" s="10">
        <f>'Charges variables'!AL17*CONFIG!$D89</f>
        <v>0</v>
      </c>
      <c r="AM19" s="10">
        <f>'Charges variables'!AM17*CONFIG!$D89</f>
        <v>0</v>
      </c>
      <c r="AN19" s="10">
        <f>'Charges variables'!AN17*CONFIG!$D89</f>
        <v>0</v>
      </c>
      <c r="AO19" s="10">
        <f>'Charges variables'!AO17*CONFIG!$D89</f>
        <v>0</v>
      </c>
      <c r="AP19" s="10">
        <f>'Charges variables'!AP17*CONFIG!$D89</f>
        <v>0</v>
      </c>
      <c r="AQ19" s="10">
        <f>'Charges variables'!AQ17*CONFIG!$D89</f>
        <v>0</v>
      </c>
      <c r="AR19" s="10">
        <f>'Charges variables'!AR17*CONFIG!$D89</f>
        <v>0</v>
      </c>
      <c r="AS19" s="10">
        <f>'Charges variables'!AS17*CONFIG!$D89</f>
        <v>0</v>
      </c>
      <c r="AT19" s="10">
        <f>'Charges variables'!AT17*CONFIG!$D89</f>
        <v>0</v>
      </c>
      <c r="AU19" s="10">
        <f>'Charges variables'!AU17*CONFIG!$D89</f>
        <v>0</v>
      </c>
      <c r="AV19" s="10">
        <f>'Charges variables'!AV17*CONFIG!$D89</f>
        <v>0</v>
      </c>
      <c r="AW19" s="10">
        <f>'Charges variables'!AW17*CONFIG!$D89</f>
        <v>0</v>
      </c>
      <c r="AX19" s="10">
        <f>'Charges variables'!AX17*CONFIG!$D89</f>
        <v>0</v>
      </c>
      <c r="AY19" s="10">
        <f>'Charges variables'!AY17*CONFIG!$D89</f>
        <v>0</v>
      </c>
      <c r="AZ19" s="10">
        <f>'Charges variables'!AZ17*CONFIG!$D89</f>
        <v>0</v>
      </c>
      <c r="BA19" s="10">
        <f>'Charges variables'!BA17*CONFIG!$D89</f>
        <v>0</v>
      </c>
      <c r="BB19" s="10">
        <f>'Charges variables'!BB17*CONFIG!$D89</f>
        <v>0</v>
      </c>
      <c r="BC19" s="10">
        <f>'Charges variables'!BC17*CONFIG!$D89</f>
        <v>0</v>
      </c>
      <c r="BD19" s="10">
        <f>'Charges variables'!BD17*CONFIG!$D89</f>
        <v>0</v>
      </c>
      <c r="BE19" s="10">
        <f>'Charges variables'!BE17*CONFIG!$D89</f>
        <v>0</v>
      </c>
      <c r="BF19" s="10">
        <f>'Charges variables'!BF17*CONFIG!$D89</f>
        <v>0</v>
      </c>
      <c r="BG19" s="10">
        <f>'Charges variables'!BG17*CONFIG!$D89</f>
        <v>0</v>
      </c>
      <c r="BH19" s="10">
        <f>'Charges variables'!BH17*CONFIG!$D89</f>
        <v>0</v>
      </c>
      <c r="BI19" s="10">
        <f>'Charges variables'!BI17*CONFIG!$D89</f>
        <v>0</v>
      </c>
      <c r="BJ19" s="10">
        <f>'Charges variables'!BJ17*CONFIG!$D89</f>
        <v>0</v>
      </c>
      <c r="BK19" s="10">
        <f>'Charges variables'!BK17*CONFIG!$D89</f>
        <v>0</v>
      </c>
      <c r="BL19" s="10">
        <f>'Charges variables'!BL17*CONFIG!$D89</f>
        <v>0</v>
      </c>
      <c r="BM19" s="10">
        <f>'Charges variables'!BM17*CONFIG!$D89</f>
        <v>0</v>
      </c>
      <c r="BN19" s="10">
        <f>'Charges variables'!BN17*CONFIG!$D89</f>
        <v>0</v>
      </c>
      <c r="BO19" s="10">
        <f>'Charges variables'!BO17*CONFIG!$D89</f>
        <v>0</v>
      </c>
      <c r="BP19" s="10">
        <f>'Charges variables'!BP17*CONFIG!$D89</f>
        <v>0</v>
      </c>
      <c r="BQ19" s="10">
        <f>'Charges variables'!BQ17*CONFIG!$D89</f>
        <v>0</v>
      </c>
      <c r="BR19" s="10">
        <f>'Charges variables'!BR17*CONFIG!$D89</f>
        <v>0</v>
      </c>
      <c r="BS19" s="10">
        <f>'Charges variables'!BS17*CONFIG!$D89</f>
        <v>0</v>
      </c>
      <c r="BT19" s="10">
        <f>'Charges variables'!BT17*CONFIG!$D89</f>
        <v>0</v>
      </c>
      <c r="BU19" s="10">
        <f>'Charges variables'!BU17*CONFIG!$D89</f>
        <v>0</v>
      </c>
      <c r="BV19" s="10">
        <f>'Charges variables'!BV17*CONFIG!$D89</f>
        <v>0</v>
      </c>
      <c r="BW19" s="10">
        <f>'Charges variables'!BW17*CONFIG!$D89</f>
        <v>0</v>
      </c>
      <c r="BX19" s="10">
        <f>'Charges variables'!BX17*CONFIG!$D89</f>
        <v>0</v>
      </c>
      <c r="BY19" s="10">
        <f>'Charges variables'!BY17*CONFIG!$D89</f>
        <v>0</v>
      </c>
      <c r="BZ19" s="10">
        <f>'Charges variables'!BZ17*CONFIG!$D89</f>
        <v>0</v>
      </c>
      <c r="CA19" s="10">
        <f>'Charges variables'!CA17*CONFIG!$D89</f>
        <v>0</v>
      </c>
      <c r="CB19" s="10">
        <f>'Charges variables'!CB17*CONFIG!$D89</f>
        <v>0</v>
      </c>
      <c r="CC19" s="10">
        <f>'Charges variables'!CC17*CONFIG!$D89</f>
        <v>0</v>
      </c>
      <c r="CD19" s="10">
        <f>'Charges variables'!CD17*CONFIG!$D89</f>
        <v>0</v>
      </c>
      <c r="CE19" s="10">
        <f>'Charges variables'!CE17*CONFIG!$D89</f>
        <v>0</v>
      </c>
      <c r="CF19" s="10">
        <f>'Charges variables'!CF17*CONFIG!$D89</f>
        <v>0</v>
      </c>
      <c r="CG19" s="10">
        <f>'Charges variables'!CG17*CONFIG!$D89</f>
        <v>0</v>
      </c>
      <c r="CH19" s="10">
        <f>'Charges variables'!CH17*CONFIG!$D89</f>
        <v>0</v>
      </c>
      <c r="CI19" s="10">
        <f>'Charges variables'!CI17*CONFIG!$D89</f>
        <v>0</v>
      </c>
      <c r="CJ19" s="10">
        <f>'Charges variables'!CJ17*CONFIG!$D89</f>
        <v>0</v>
      </c>
      <c r="CK19" s="10">
        <f>'Charges variables'!CK17*CONFIG!$D89</f>
        <v>0</v>
      </c>
      <c r="CL19" s="10">
        <f>'Charges variables'!CL17*CONFIG!$D89</f>
        <v>0</v>
      </c>
      <c r="CM19" s="10">
        <f>'Charges variables'!CM17*CONFIG!$D89</f>
        <v>0</v>
      </c>
      <c r="CN19" s="10">
        <f>'Charges variables'!CN17*CONFIG!$D89</f>
        <v>0</v>
      </c>
      <c r="CO19" s="10">
        <f>'Charges variables'!CO17*CONFIG!$D89</f>
        <v>0</v>
      </c>
      <c r="CP19" s="10">
        <f>'Charges variables'!CP17*CONFIG!$D89</f>
        <v>0</v>
      </c>
      <c r="CQ19" s="10">
        <f>'Charges variables'!CQ17*CONFIG!$D89</f>
        <v>0</v>
      </c>
      <c r="CR19" s="10">
        <f>'Charges variables'!CR17*CONFIG!$D89</f>
        <v>0</v>
      </c>
      <c r="CS19" s="10">
        <f>'Charges variables'!CS17*CONFIG!$D89</f>
        <v>0</v>
      </c>
      <c r="CT19" s="10">
        <f>'Charges variables'!CT17*CONFIG!$D89</f>
        <v>0</v>
      </c>
      <c r="CU19" s="10">
        <f>'Charges variables'!CU17*CONFIG!$D89</f>
        <v>0</v>
      </c>
      <c r="CV19" s="10">
        <f>'Charges variables'!CV17*CONFIG!$D89</f>
        <v>0</v>
      </c>
      <c r="CW19" s="10">
        <f>'Charges variables'!CW17*CONFIG!$D89</f>
        <v>0</v>
      </c>
      <c r="CX19" s="10">
        <f>'Charges variables'!CX17*CONFIG!$D89</f>
        <v>0</v>
      </c>
      <c r="CY19" s="10">
        <f>'Charges variables'!CY17*CONFIG!$D89</f>
        <v>0</v>
      </c>
      <c r="CZ19" s="10">
        <f>'Charges variables'!CZ17*CONFIG!$D89</f>
        <v>0</v>
      </c>
      <c r="DA19" s="10">
        <f>'Charges variables'!DA17*CONFIG!$D89</f>
        <v>0</v>
      </c>
      <c r="DB19" s="10">
        <f>'Charges variables'!DB17*CONFIG!$D89</f>
        <v>0</v>
      </c>
      <c r="DC19" s="10">
        <f>'Charges variables'!DC17*CONFIG!$D89</f>
        <v>0</v>
      </c>
      <c r="DD19" s="10">
        <f>'Charges variables'!DD17*CONFIG!$D89</f>
        <v>0</v>
      </c>
      <c r="DE19" s="10">
        <f>'Charges variables'!DE17*CONFIG!$D89</f>
        <v>0</v>
      </c>
      <c r="DF19" s="10">
        <f>'Charges variables'!DF17*CONFIG!$D89</f>
        <v>0</v>
      </c>
      <c r="DG19" s="10">
        <f>'Charges variables'!DG17*CONFIG!$D89</f>
        <v>0</v>
      </c>
    </row>
    <row r="20">
      <c r="C20" s="6">
        <f>CONFIG!$C$23</f>
        <v>0</v>
      </c>
      <c r="D20" s="10">
        <f>'Charges variables'!D18*CONFIG!$D90</f>
        <v>0</v>
      </c>
      <c r="E20" s="10">
        <f>'Charges variables'!E18*CONFIG!$D90</f>
        <v>0</v>
      </c>
      <c r="F20" s="10">
        <f>'Charges variables'!F18*CONFIG!$D90</f>
        <v>0</v>
      </c>
      <c r="G20" s="10">
        <f>'Charges variables'!G18*CONFIG!$D90</f>
        <v>0</v>
      </c>
      <c r="H20" s="10">
        <f>'Charges variables'!H18*CONFIG!$D90</f>
        <v>0</v>
      </c>
      <c r="I20" s="10">
        <f>'Charges variables'!I18*CONFIG!$D90</f>
        <v>0</v>
      </c>
      <c r="J20" s="10">
        <f>'Charges variables'!J18*CONFIG!$D90</f>
        <v>0</v>
      </c>
      <c r="K20" s="10">
        <f>'Charges variables'!K18*CONFIG!$D90</f>
        <v>0</v>
      </c>
      <c r="L20" s="10">
        <f>'Charges variables'!L18*CONFIG!$D90</f>
        <v>0</v>
      </c>
      <c r="M20" s="10">
        <f>'Charges variables'!M18*CONFIG!$D90</f>
        <v>0</v>
      </c>
      <c r="N20" s="10">
        <f>'Charges variables'!N18*CONFIG!$D90</f>
        <v>0</v>
      </c>
      <c r="O20" s="10">
        <f>'Charges variables'!O18*CONFIG!$D90</f>
        <v>0</v>
      </c>
      <c r="P20" s="10">
        <f>'Charges variables'!P18*CONFIG!$D90</f>
        <v>0</v>
      </c>
      <c r="Q20" s="10">
        <f>'Charges variables'!Q18*CONFIG!$D90</f>
        <v>0</v>
      </c>
      <c r="R20" s="10">
        <f>'Charges variables'!R18*CONFIG!$D90</f>
        <v>0</v>
      </c>
      <c r="S20" s="10">
        <f>'Charges variables'!S18*CONFIG!$D90</f>
        <v>0</v>
      </c>
      <c r="T20" s="10">
        <f>'Charges variables'!T18*CONFIG!$D90</f>
        <v>0</v>
      </c>
      <c r="U20" s="10">
        <f>'Charges variables'!U18*CONFIG!$D90</f>
        <v>0</v>
      </c>
      <c r="V20" s="10">
        <f>'Charges variables'!V18*CONFIG!$D90</f>
        <v>0</v>
      </c>
      <c r="W20" s="10">
        <f>'Charges variables'!W18*CONFIG!$D90</f>
        <v>0</v>
      </c>
      <c r="X20" s="10">
        <f>'Charges variables'!X18*CONFIG!$D90</f>
        <v>0</v>
      </c>
      <c r="Y20" s="10">
        <f>'Charges variables'!Y18*CONFIG!$D90</f>
        <v>0</v>
      </c>
      <c r="Z20" s="10">
        <f>'Charges variables'!Z18*CONFIG!$D90</f>
        <v>0</v>
      </c>
      <c r="AA20" s="10">
        <f>'Charges variables'!AA18*CONFIG!$D90</f>
        <v>0</v>
      </c>
      <c r="AB20" s="10">
        <f>'Charges variables'!AB18*CONFIG!$D90</f>
        <v>0</v>
      </c>
      <c r="AC20" s="10">
        <f>'Charges variables'!AC18*CONFIG!$D90</f>
        <v>0</v>
      </c>
      <c r="AD20" s="10">
        <f>'Charges variables'!AD18*CONFIG!$D90</f>
        <v>0</v>
      </c>
      <c r="AE20" s="10">
        <f>'Charges variables'!AE18*CONFIG!$D90</f>
        <v>0</v>
      </c>
      <c r="AF20" s="10">
        <f>'Charges variables'!AF18*CONFIG!$D90</f>
        <v>0</v>
      </c>
      <c r="AG20" s="10">
        <f>'Charges variables'!AG18*CONFIG!$D90</f>
        <v>0</v>
      </c>
      <c r="AH20" s="10">
        <f>'Charges variables'!AH18*CONFIG!$D90</f>
        <v>0</v>
      </c>
      <c r="AI20" s="10">
        <f>'Charges variables'!AI18*CONFIG!$D90</f>
        <v>0</v>
      </c>
      <c r="AJ20" s="10">
        <f>'Charges variables'!AJ18*CONFIG!$D90</f>
        <v>0</v>
      </c>
      <c r="AK20" s="10">
        <f>'Charges variables'!AK18*CONFIG!$D90</f>
        <v>0</v>
      </c>
      <c r="AL20" s="10">
        <f>'Charges variables'!AL18*CONFIG!$D90</f>
        <v>0</v>
      </c>
      <c r="AM20" s="10">
        <f>'Charges variables'!AM18*CONFIG!$D90</f>
        <v>0</v>
      </c>
      <c r="AN20" s="10">
        <f>'Charges variables'!AN18*CONFIG!$D90</f>
        <v>0</v>
      </c>
      <c r="AO20" s="10">
        <f>'Charges variables'!AO18*CONFIG!$D90</f>
        <v>0</v>
      </c>
      <c r="AP20" s="10">
        <f>'Charges variables'!AP18*CONFIG!$D90</f>
        <v>0</v>
      </c>
      <c r="AQ20" s="10">
        <f>'Charges variables'!AQ18*CONFIG!$D90</f>
        <v>0</v>
      </c>
      <c r="AR20" s="10">
        <f>'Charges variables'!AR18*CONFIG!$D90</f>
        <v>0</v>
      </c>
      <c r="AS20" s="10">
        <f>'Charges variables'!AS18*CONFIG!$D90</f>
        <v>0</v>
      </c>
      <c r="AT20" s="10">
        <f>'Charges variables'!AT18*CONFIG!$D90</f>
        <v>0</v>
      </c>
      <c r="AU20" s="10">
        <f>'Charges variables'!AU18*CONFIG!$D90</f>
        <v>0</v>
      </c>
      <c r="AV20" s="10">
        <f>'Charges variables'!AV18*CONFIG!$D90</f>
        <v>0</v>
      </c>
      <c r="AW20" s="10">
        <f>'Charges variables'!AW18*CONFIG!$D90</f>
        <v>0</v>
      </c>
      <c r="AX20" s="10">
        <f>'Charges variables'!AX18*CONFIG!$D90</f>
        <v>0</v>
      </c>
      <c r="AY20" s="10">
        <f>'Charges variables'!AY18*CONFIG!$D90</f>
        <v>0</v>
      </c>
      <c r="AZ20" s="10">
        <f>'Charges variables'!AZ18*CONFIG!$D90</f>
        <v>0</v>
      </c>
      <c r="BA20" s="10">
        <f>'Charges variables'!BA18*CONFIG!$D90</f>
        <v>0</v>
      </c>
      <c r="BB20" s="10">
        <f>'Charges variables'!BB18*CONFIG!$D90</f>
        <v>0</v>
      </c>
      <c r="BC20" s="10">
        <f>'Charges variables'!BC18*CONFIG!$D90</f>
        <v>0</v>
      </c>
      <c r="BD20" s="10">
        <f>'Charges variables'!BD18*CONFIG!$D90</f>
        <v>0</v>
      </c>
      <c r="BE20" s="10">
        <f>'Charges variables'!BE18*CONFIG!$D90</f>
        <v>0</v>
      </c>
      <c r="BF20" s="10">
        <f>'Charges variables'!BF18*CONFIG!$D90</f>
        <v>0</v>
      </c>
      <c r="BG20" s="10">
        <f>'Charges variables'!BG18*CONFIG!$D90</f>
        <v>0</v>
      </c>
      <c r="BH20" s="10">
        <f>'Charges variables'!BH18*CONFIG!$D90</f>
        <v>0</v>
      </c>
      <c r="BI20" s="10">
        <f>'Charges variables'!BI18*CONFIG!$D90</f>
        <v>0</v>
      </c>
      <c r="BJ20" s="10">
        <f>'Charges variables'!BJ18*CONFIG!$D90</f>
        <v>0</v>
      </c>
      <c r="BK20" s="10">
        <f>'Charges variables'!BK18*CONFIG!$D90</f>
        <v>0</v>
      </c>
      <c r="BL20" s="10">
        <f>'Charges variables'!BL18*CONFIG!$D90</f>
        <v>0</v>
      </c>
      <c r="BM20" s="10">
        <f>'Charges variables'!BM18*CONFIG!$D90</f>
        <v>0</v>
      </c>
      <c r="BN20" s="10">
        <f>'Charges variables'!BN18*CONFIG!$D90</f>
        <v>0</v>
      </c>
      <c r="BO20" s="10">
        <f>'Charges variables'!BO18*CONFIG!$D90</f>
        <v>0</v>
      </c>
      <c r="BP20" s="10">
        <f>'Charges variables'!BP18*CONFIG!$D90</f>
        <v>0</v>
      </c>
      <c r="BQ20" s="10">
        <f>'Charges variables'!BQ18*CONFIG!$D90</f>
        <v>0</v>
      </c>
      <c r="BR20" s="10">
        <f>'Charges variables'!BR18*CONFIG!$D90</f>
        <v>0</v>
      </c>
      <c r="BS20" s="10">
        <f>'Charges variables'!BS18*CONFIG!$D90</f>
        <v>0</v>
      </c>
      <c r="BT20" s="10">
        <f>'Charges variables'!BT18*CONFIG!$D90</f>
        <v>0</v>
      </c>
      <c r="BU20" s="10">
        <f>'Charges variables'!BU18*CONFIG!$D90</f>
        <v>0</v>
      </c>
      <c r="BV20" s="10">
        <f>'Charges variables'!BV18*CONFIG!$D90</f>
        <v>0</v>
      </c>
      <c r="BW20" s="10">
        <f>'Charges variables'!BW18*CONFIG!$D90</f>
        <v>0</v>
      </c>
      <c r="BX20" s="10">
        <f>'Charges variables'!BX18*CONFIG!$D90</f>
        <v>0</v>
      </c>
      <c r="BY20" s="10">
        <f>'Charges variables'!BY18*CONFIG!$D90</f>
        <v>0</v>
      </c>
      <c r="BZ20" s="10">
        <f>'Charges variables'!BZ18*CONFIG!$D90</f>
        <v>0</v>
      </c>
      <c r="CA20" s="10">
        <f>'Charges variables'!CA18*CONFIG!$D90</f>
        <v>0</v>
      </c>
      <c r="CB20" s="10">
        <f>'Charges variables'!CB18*CONFIG!$D90</f>
        <v>0</v>
      </c>
      <c r="CC20" s="10">
        <f>'Charges variables'!CC18*CONFIG!$D90</f>
        <v>0</v>
      </c>
      <c r="CD20" s="10">
        <f>'Charges variables'!CD18*CONFIG!$D90</f>
        <v>0</v>
      </c>
      <c r="CE20" s="10">
        <f>'Charges variables'!CE18*CONFIG!$D90</f>
        <v>0</v>
      </c>
      <c r="CF20" s="10">
        <f>'Charges variables'!CF18*CONFIG!$D90</f>
        <v>0</v>
      </c>
      <c r="CG20" s="10">
        <f>'Charges variables'!CG18*CONFIG!$D90</f>
        <v>0</v>
      </c>
      <c r="CH20" s="10">
        <f>'Charges variables'!CH18*CONFIG!$D90</f>
        <v>0</v>
      </c>
      <c r="CI20" s="10">
        <f>'Charges variables'!CI18*CONFIG!$D90</f>
        <v>0</v>
      </c>
      <c r="CJ20" s="10">
        <f>'Charges variables'!CJ18*CONFIG!$D90</f>
        <v>0</v>
      </c>
      <c r="CK20" s="10">
        <f>'Charges variables'!CK18*CONFIG!$D90</f>
        <v>0</v>
      </c>
      <c r="CL20" s="10">
        <f>'Charges variables'!CL18*CONFIG!$D90</f>
        <v>0</v>
      </c>
      <c r="CM20" s="10">
        <f>'Charges variables'!CM18*CONFIG!$D90</f>
        <v>0</v>
      </c>
      <c r="CN20" s="10">
        <f>'Charges variables'!CN18*CONFIG!$D90</f>
        <v>0</v>
      </c>
      <c r="CO20" s="10">
        <f>'Charges variables'!CO18*CONFIG!$D90</f>
        <v>0</v>
      </c>
      <c r="CP20" s="10">
        <f>'Charges variables'!CP18*CONFIG!$D90</f>
        <v>0</v>
      </c>
      <c r="CQ20" s="10">
        <f>'Charges variables'!CQ18*CONFIG!$D90</f>
        <v>0</v>
      </c>
      <c r="CR20" s="10">
        <f>'Charges variables'!CR18*CONFIG!$D90</f>
        <v>0</v>
      </c>
      <c r="CS20" s="10">
        <f>'Charges variables'!CS18*CONFIG!$D90</f>
        <v>0</v>
      </c>
      <c r="CT20" s="10">
        <f>'Charges variables'!CT18*CONFIG!$D90</f>
        <v>0</v>
      </c>
      <c r="CU20" s="10">
        <f>'Charges variables'!CU18*CONFIG!$D90</f>
        <v>0</v>
      </c>
      <c r="CV20" s="10">
        <f>'Charges variables'!CV18*CONFIG!$D90</f>
        <v>0</v>
      </c>
      <c r="CW20" s="10">
        <f>'Charges variables'!CW18*CONFIG!$D90</f>
        <v>0</v>
      </c>
      <c r="CX20" s="10">
        <f>'Charges variables'!CX18*CONFIG!$D90</f>
        <v>0</v>
      </c>
      <c r="CY20" s="10">
        <f>'Charges variables'!CY18*CONFIG!$D90</f>
        <v>0</v>
      </c>
      <c r="CZ20" s="10">
        <f>'Charges variables'!CZ18*CONFIG!$D90</f>
        <v>0</v>
      </c>
      <c r="DA20" s="10">
        <f>'Charges variables'!DA18*CONFIG!$D90</f>
        <v>0</v>
      </c>
      <c r="DB20" s="10">
        <f>'Charges variables'!DB18*CONFIG!$D90</f>
        <v>0</v>
      </c>
      <c r="DC20" s="10">
        <f>'Charges variables'!DC18*CONFIG!$D90</f>
        <v>0</v>
      </c>
      <c r="DD20" s="10">
        <f>'Charges variables'!DD18*CONFIG!$D90</f>
        <v>0</v>
      </c>
      <c r="DE20" s="10">
        <f>'Charges variables'!DE18*CONFIG!$D90</f>
        <v>0</v>
      </c>
      <c r="DF20" s="10">
        <f>'Charges variables'!DF18*CONFIG!$D90</f>
        <v>0</v>
      </c>
      <c r="DG20" s="10">
        <f>'Charges variables'!DG18*CONFIG!$D90</f>
        <v>0</v>
      </c>
    </row>
    <row r="21">
      <c r="C21" s="6">
        <f>CONFIG!$C$24</f>
        <v>0</v>
      </c>
      <c r="D21" s="10">
        <f>'Charges variables'!D19*CONFIG!$D91</f>
        <v>0</v>
      </c>
      <c r="E21" s="10">
        <f>'Charges variables'!E19*CONFIG!$D91</f>
        <v>0</v>
      </c>
      <c r="F21" s="10">
        <f>'Charges variables'!F19*CONFIG!$D91</f>
        <v>0</v>
      </c>
      <c r="G21" s="10">
        <f>'Charges variables'!G19*CONFIG!$D91</f>
        <v>0</v>
      </c>
      <c r="H21" s="10">
        <f>'Charges variables'!H19*CONFIG!$D91</f>
        <v>0</v>
      </c>
      <c r="I21" s="10">
        <f>'Charges variables'!I19*CONFIG!$D91</f>
        <v>0</v>
      </c>
      <c r="J21" s="10">
        <f>'Charges variables'!J19*CONFIG!$D91</f>
        <v>0</v>
      </c>
      <c r="K21" s="10">
        <f>'Charges variables'!K19*CONFIG!$D91</f>
        <v>0</v>
      </c>
      <c r="L21" s="10">
        <f>'Charges variables'!L19*CONFIG!$D91</f>
        <v>0</v>
      </c>
      <c r="M21" s="10">
        <f>'Charges variables'!M19*CONFIG!$D91</f>
        <v>0</v>
      </c>
      <c r="N21" s="10">
        <f>'Charges variables'!N19*CONFIG!$D91</f>
        <v>0</v>
      </c>
      <c r="O21" s="10">
        <f>'Charges variables'!O19*CONFIG!$D91</f>
        <v>0</v>
      </c>
      <c r="P21" s="10">
        <f>'Charges variables'!P19*CONFIG!$D91</f>
        <v>0</v>
      </c>
      <c r="Q21" s="10">
        <f>'Charges variables'!Q19*CONFIG!$D91</f>
        <v>0</v>
      </c>
      <c r="R21" s="10">
        <f>'Charges variables'!R19*CONFIG!$D91</f>
        <v>0</v>
      </c>
      <c r="S21" s="10">
        <f>'Charges variables'!S19*CONFIG!$D91</f>
        <v>0</v>
      </c>
      <c r="T21" s="10">
        <f>'Charges variables'!T19*CONFIG!$D91</f>
        <v>0</v>
      </c>
      <c r="U21" s="10">
        <f>'Charges variables'!U19*CONFIG!$D91</f>
        <v>0</v>
      </c>
      <c r="V21" s="10">
        <f>'Charges variables'!V19*CONFIG!$D91</f>
        <v>0</v>
      </c>
      <c r="W21" s="10">
        <f>'Charges variables'!W19*CONFIG!$D91</f>
        <v>0</v>
      </c>
      <c r="X21" s="10">
        <f>'Charges variables'!X19*CONFIG!$D91</f>
        <v>0</v>
      </c>
      <c r="Y21" s="10">
        <f>'Charges variables'!Y19*CONFIG!$D91</f>
        <v>0</v>
      </c>
      <c r="Z21" s="10">
        <f>'Charges variables'!Z19*CONFIG!$D91</f>
        <v>0</v>
      </c>
      <c r="AA21" s="10">
        <f>'Charges variables'!AA19*CONFIG!$D91</f>
        <v>0</v>
      </c>
      <c r="AB21" s="10">
        <f>'Charges variables'!AB19*CONFIG!$D91</f>
        <v>0</v>
      </c>
      <c r="AC21" s="10">
        <f>'Charges variables'!AC19*CONFIG!$D91</f>
        <v>0</v>
      </c>
      <c r="AD21" s="10">
        <f>'Charges variables'!AD19*CONFIG!$D91</f>
        <v>0</v>
      </c>
      <c r="AE21" s="10">
        <f>'Charges variables'!AE19*CONFIG!$D91</f>
        <v>0</v>
      </c>
      <c r="AF21" s="10">
        <f>'Charges variables'!AF19*CONFIG!$D91</f>
        <v>0</v>
      </c>
      <c r="AG21" s="10">
        <f>'Charges variables'!AG19*CONFIG!$D91</f>
        <v>0</v>
      </c>
      <c r="AH21" s="10">
        <f>'Charges variables'!AH19*CONFIG!$D91</f>
        <v>0</v>
      </c>
      <c r="AI21" s="10">
        <f>'Charges variables'!AI19*CONFIG!$D91</f>
        <v>0</v>
      </c>
      <c r="AJ21" s="10">
        <f>'Charges variables'!AJ19*CONFIG!$D91</f>
        <v>0</v>
      </c>
      <c r="AK21" s="10">
        <f>'Charges variables'!AK19*CONFIG!$D91</f>
        <v>0</v>
      </c>
      <c r="AL21" s="10">
        <f>'Charges variables'!AL19*CONFIG!$D91</f>
        <v>0</v>
      </c>
      <c r="AM21" s="10">
        <f>'Charges variables'!AM19*CONFIG!$D91</f>
        <v>0</v>
      </c>
      <c r="AN21" s="10">
        <f>'Charges variables'!AN19*CONFIG!$D91</f>
        <v>0</v>
      </c>
      <c r="AO21" s="10">
        <f>'Charges variables'!AO19*CONFIG!$D91</f>
        <v>0</v>
      </c>
      <c r="AP21" s="10">
        <f>'Charges variables'!AP19*CONFIG!$D91</f>
        <v>0</v>
      </c>
      <c r="AQ21" s="10">
        <f>'Charges variables'!AQ19*CONFIG!$D91</f>
        <v>0</v>
      </c>
      <c r="AR21" s="10">
        <f>'Charges variables'!AR19*CONFIG!$D91</f>
        <v>0</v>
      </c>
      <c r="AS21" s="10">
        <f>'Charges variables'!AS19*CONFIG!$D91</f>
        <v>0</v>
      </c>
      <c r="AT21" s="10">
        <f>'Charges variables'!AT19*CONFIG!$D91</f>
        <v>0</v>
      </c>
      <c r="AU21" s="10">
        <f>'Charges variables'!AU19*CONFIG!$D91</f>
        <v>0</v>
      </c>
      <c r="AV21" s="10">
        <f>'Charges variables'!AV19*CONFIG!$D91</f>
        <v>0</v>
      </c>
      <c r="AW21" s="10">
        <f>'Charges variables'!AW19*CONFIG!$D91</f>
        <v>0</v>
      </c>
      <c r="AX21" s="10">
        <f>'Charges variables'!AX19*CONFIG!$D91</f>
        <v>0</v>
      </c>
      <c r="AY21" s="10">
        <f>'Charges variables'!AY19*CONFIG!$D91</f>
        <v>0</v>
      </c>
      <c r="AZ21" s="10">
        <f>'Charges variables'!AZ19*CONFIG!$D91</f>
        <v>0</v>
      </c>
      <c r="BA21" s="10">
        <f>'Charges variables'!BA19*CONFIG!$D91</f>
        <v>0</v>
      </c>
      <c r="BB21" s="10">
        <f>'Charges variables'!BB19*CONFIG!$D91</f>
        <v>0</v>
      </c>
      <c r="BC21" s="10">
        <f>'Charges variables'!BC19*CONFIG!$D91</f>
        <v>0</v>
      </c>
      <c r="BD21" s="10">
        <f>'Charges variables'!BD19*CONFIG!$D91</f>
        <v>0</v>
      </c>
      <c r="BE21" s="10">
        <f>'Charges variables'!BE19*CONFIG!$D91</f>
        <v>0</v>
      </c>
      <c r="BF21" s="10">
        <f>'Charges variables'!BF19*CONFIG!$D91</f>
        <v>0</v>
      </c>
      <c r="BG21" s="10">
        <f>'Charges variables'!BG19*CONFIG!$D91</f>
        <v>0</v>
      </c>
      <c r="BH21" s="10">
        <f>'Charges variables'!BH19*CONFIG!$D91</f>
        <v>0</v>
      </c>
      <c r="BI21" s="10">
        <f>'Charges variables'!BI19*CONFIG!$D91</f>
        <v>0</v>
      </c>
      <c r="BJ21" s="10">
        <f>'Charges variables'!BJ19*CONFIG!$D91</f>
        <v>0</v>
      </c>
      <c r="BK21" s="10">
        <f>'Charges variables'!BK19*CONFIG!$D91</f>
        <v>0</v>
      </c>
      <c r="BL21" s="10">
        <f>'Charges variables'!BL19*CONFIG!$D91</f>
        <v>0</v>
      </c>
      <c r="BM21" s="10">
        <f>'Charges variables'!BM19*CONFIG!$D91</f>
        <v>0</v>
      </c>
      <c r="BN21" s="10">
        <f>'Charges variables'!BN19*CONFIG!$D91</f>
        <v>0</v>
      </c>
      <c r="BO21" s="10">
        <f>'Charges variables'!BO19*CONFIG!$D91</f>
        <v>0</v>
      </c>
      <c r="BP21" s="10">
        <f>'Charges variables'!BP19*CONFIG!$D91</f>
        <v>0</v>
      </c>
      <c r="BQ21" s="10">
        <f>'Charges variables'!BQ19*CONFIG!$D91</f>
        <v>0</v>
      </c>
      <c r="BR21" s="10">
        <f>'Charges variables'!BR19*CONFIG!$D91</f>
        <v>0</v>
      </c>
      <c r="BS21" s="10">
        <f>'Charges variables'!BS19*CONFIG!$D91</f>
        <v>0</v>
      </c>
      <c r="BT21" s="10">
        <f>'Charges variables'!BT19*CONFIG!$D91</f>
        <v>0</v>
      </c>
      <c r="BU21" s="10">
        <f>'Charges variables'!BU19*CONFIG!$D91</f>
        <v>0</v>
      </c>
      <c r="BV21" s="10">
        <f>'Charges variables'!BV19*CONFIG!$D91</f>
        <v>0</v>
      </c>
      <c r="BW21" s="10">
        <f>'Charges variables'!BW19*CONFIG!$D91</f>
        <v>0</v>
      </c>
      <c r="BX21" s="10">
        <f>'Charges variables'!BX19*CONFIG!$D91</f>
        <v>0</v>
      </c>
      <c r="BY21" s="10">
        <f>'Charges variables'!BY19*CONFIG!$D91</f>
        <v>0</v>
      </c>
      <c r="BZ21" s="10">
        <f>'Charges variables'!BZ19*CONFIG!$D91</f>
        <v>0</v>
      </c>
      <c r="CA21" s="10">
        <f>'Charges variables'!CA19*CONFIG!$D91</f>
        <v>0</v>
      </c>
      <c r="CB21" s="10">
        <f>'Charges variables'!CB19*CONFIG!$D91</f>
        <v>0</v>
      </c>
      <c r="CC21" s="10">
        <f>'Charges variables'!CC19*CONFIG!$D91</f>
        <v>0</v>
      </c>
      <c r="CD21" s="10">
        <f>'Charges variables'!CD19*CONFIG!$D91</f>
        <v>0</v>
      </c>
      <c r="CE21" s="10">
        <f>'Charges variables'!CE19*CONFIG!$D91</f>
        <v>0</v>
      </c>
      <c r="CF21" s="10">
        <f>'Charges variables'!CF19*CONFIG!$D91</f>
        <v>0</v>
      </c>
      <c r="CG21" s="10">
        <f>'Charges variables'!CG19*CONFIG!$D91</f>
        <v>0</v>
      </c>
      <c r="CH21" s="10">
        <f>'Charges variables'!CH19*CONFIG!$D91</f>
        <v>0</v>
      </c>
      <c r="CI21" s="10">
        <f>'Charges variables'!CI19*CONFIG!$D91</f>
        <v>0</v>
      </c>
      <c r="CJ21" s="10">
        <f>'Charges variables'!CJ19*CONFIG!$D91</f>
        <v>0</v>
      </c>
      <c r="CK21" s="10">
        <f>'Charges variables'!CK19*CONFIG!$D91</f>
        <v>0</v>
      </c>
      <c r="CL21" s="10">
        <f>'Charges variables'!CL19*CONFIG!$D91</f>
        <v>0</v>
      </c>
      <c r="CM21" s="10">
        <f>'Charges variables'!CM19*CONFIG!$D91</f>
        <v>0</v>
      </c>
      <c r="CN21" s="10">
        <f>'Charges variables'!CN19*CONFIG!$D91</f>
        <v>0</v>
      </c>
      <c r="CO21" s="10">
        <f>'Charges variables'!CO19*CONFIG!$D91</f>
        <v>0</v>
      </c>
      <c r="CP21" s="10">
        <f>'Charges variables'!CP19*CONFIG!$D91</f>
        <v>0</v>
      </c>
      <c r="CQ21" s="10">
        <f>'Charges variables'!CQ19*CONFIG!$D91</f>
        <v>0</v>
      </c>
      <c r="CR21" s="10">
        <f>'Charges variables'!CR19*CONFIG!$D91</f>
        <v>0</v>
      </c>
      <c r="CS21" s="10">
        <f>'Charges variables'!CS19*CONFIG!$D91</f>
        <v>0</v>
      </c>
      <c r="CT21" s="10">
        <f>'Charges variables'!CT19*CONFIG!$D91</f>
        <v>0</v>
      </c>
      <c r="CU21" s="10">
        <f>'Charges variables'!CU19*CONFIG!$D91</f>
        <v>0</v>
      </c>
      <c r="CV21" s="10">
        <f>'Charges variables'!CV19*CONFIG!$D91</f>
        <v>0</v>
      </c>
      <c r="CW21" s="10">
        <f>'Charges variables'!CW19*CONFIG!$D91</f>
        <v>0</v>
      </c>
      <c r="CX21" s="10">
        <f>'Charges variables'!CX19*CONFIG!$D91</f>
        <v>0</v>
      </c>
      <c r="CY21" s="10">
        <f>'Charges variables'!CY19*CONFIG!$D91</f>
        <v>0</v>
      </c>
      <c r="CZ21" s="10">
        <f>'Charges variables'!CZ19*CONFIG!$D91</f>
        <v>0</v>
      </c>
      <c r="DA21" s="10">
        <f>'Charges variables'!DA19*CONFIG!$D91</f>
        <v>0</v>
      </c>
      <c r="DB21" s="10">
        <f>'Charges variables'!DB19*CONFIG!$D91</f>
        <v>0</v>
      </c>
      <c r="DC21" s="10">
        <f>'Charges variables'!DC19*CONFIG!$D91</f>
        <v>0</v>
      </c>
      <c r="DD21" s="10">
        <f>'Charges variables'!DD19*CONFIG!$D91</f>
        <v>0</v>
      </c>
      <c r="DE21" s="10">
        <f>'Charges variables'!DE19*CONFIG!$D91</f>
        <v>0</v>
      </c>
      <c r="DF21" s="10">
        <f>'Charges variables'!DF19*CONFIG!$D91</f>
        <v>0</v>
      </c>
      <c r="DG21" s="10">
        <f>'Charges variables'!DG19*CONFIG!$D91</f>
        <v>0</v>
      </c>
    </row>
    <row r="22">
      <c r="C22" s="6">
        <f>CONFIG!$C$25</f>
        <v>0</v>
      </c>
      <c r="D22" s="10">
        <f>'Charges variables'!D20*CONFIG!$D92</f>
        <v>0</v>
      </c>
      <c r="E22" s="10">
        <f>'Charges variables'!E20*CONFIG!$D92</f>
        <v>0</v>
      </c>
      <c r="F22" s="10">
        <f>'Charges variables'!F20*CONFIG!$D92</f>
        <v>0</v>
      </c>
      <c r="G22" s="10">
        <f>'Charges variables'!G20*CONFIG!$D92</f>
        <v>0</v>
      </c>
      <c r="H22" s="10">
        <f>'Charges variables'!H20*CONFIG!$D92</f>
        <v>0</v>
      </c>
      <c r="I22" s="10">
        <f>'Charges variables'!I20*CONFIG!$D92</f>
        <v>0</v>
      </c>
      <c r="J22" s="10">
        <f>'Charges variables'!J20*CONFIG!$D92</f>
        <v>0</v>
      </c>
      <c r="K22" s="10">
        <f>'Charges variables'!K20*CONFIG!$D92</f>
        <v>0</v>
      </c>
      <c r="L22" s="10">
        <f>'Charges variables'!L20*CONFIG!$D92</f>
        <v>0</v>
      </c>
      <c r="M22" s="10">
        <f>'Charges variables'!M20*CONFIG!$D92</f>
        <v>0</v>
      </c>
      <c r="N22" s="10">
        <f>'Charges variables'!N20*CONFIG!$D92</f>
        <v>0</v>
      </c>
      <c r="O22" s="10">
        <f>'Charges variables'!O20*CONFIG!$D92</f>
        <v>0</v>
      </c>
      <c r="P22" s="10">
        <f>'Charges variables'!P20*CONFIG!$D92</f>
        <v>0</v>
      </c>
      <c r="Q22" s="10">
        <f>'Charges variables'!Q20*CONFIG!$D92</f>
        <v>0</v>
      </c>
      <c r="R22" s="10">
        <f>'Charges variables'!R20*CONFIG!$D92</f>
        <v>0</v>
      </c>
      <c r="S22" s="10">
        <f>'Charges variables'!S20*CONFIG!$D92</f>
        <v>0</v>
      </c>
      <c r="T22" s="10">
        <f>'Charges variables'!T20*CONFIG!$D92</f>
        <v>0</v>
      </c>
      <c r="U22" s="10">
        <f>'Charges variables'!U20*CONFIG!$D92</f>
        <v>0</v>
      </c>
      <c r="V22" s="10">
        <f>'Charges variables'!V20*CONFIG!$D92</f>
        <v>0</v>
      </c>
      <c r="W22" s="10">
        <f>'Charges variables'!W20*CONFIG!$D92</f>
        <v>0</v>
      </c>
      <c r="X22" s="10">
        <f>'Charges variables'!X20*CONFIG!$D92</f>
        <v>0</v>
      </c>
      <c r="Y22" s="10">
        <f>'Charges variables'!Y20*CONFIG!$D92</f>
        <v>0</v>
      </c>
      <c r="Z22" s="10">
        <f>'Charges variables'!Z20*CONFIG!$D92</f>
        <v>0</v>
      </c>
      <c r="AA22" s="10">
        <f>'Charges variables'!AA20*CONFIG!$D92</f>
        <v>0</v>
      </c>
      <c r="AB22" s="10">
        <f>'Charges variables'!AB20*CONFIG!$D92</f>
        <v>0</v>
      </c>
      <c r="AC22" s="10">
        <f>'Charges variables'!AC20*CONFIG!$D92</f>
        <v>0</v>
      </c>
      <c r="AD22" s="10">
        <f>'Charges variables'!AD20*CONFIG!$D92</f>
        <v>0</v>
      </c>
      <c r="AE22" s="10">
        <f>'Charges variables'!AE20*CONFIG!$D92</f>
        <v>0</v>
      </c>
      <c r="AF22" s="10">
        <f>'Charges variables'!AF20*CONFIG!$D92</f>
        <v>0</v>
      </c>
      <c r="AG22" s="10">
        <f>'Charges variables'!AG20*CONFIG!$D92</f>
        <v>0</v>
      </c>
      <c r="AH22" s="10">
        <f>'Charges variables'!AH20*CONFIG!$D92</f>
        <v>0</v>
      </c>
      <c r="AI22" s="10">
        <f>'Charges variables'!AI20*CONFIG!$D92</f>
        <v>0</v>
      </c>
      <c r="AJ22" s="10">
        <f>'Charges variables'!AJ20*CONFIG!$D92</f>
        <v>0</v>
      </c>
      <c r="AK22" s="10">
        <f>'Charges variables'!AK20*CONFIG!$D92</f>
        <v>0</v>
      </c>
      <c r="AL22" s="10">
        <f>'Charges variables'!AL20*CONFIG!$D92</f>
        <v>0</v>
      </c>
      <c r="AM22" s="10">
        <f>'Charges variables'!AM20*CONFIG!$D92</f>
        <v>0</v>
      </c>
      <c r="AN22" s="10">
        <f>'Charges variables'!AN20*CONFIG!$D92</f>
        <v>0</v>
      </c>
      <c r="AO22" s="10">
        <f>'Charges variables'!AO20*CONFIG!$D92</f>
        <v>0</v>
      </c>
      <c r="AP22" s="10">
        <f>'Charges variables'!AP20*CONFIG!$D92</f>
        <v>0</v>
      </c>
      <c r="AQ22" s="10">
        <f>'Charges variables'!AQ20*CONFIG!$D92</f>
        <v>0</v>
      </c>
      <c r="AR22" s="10">
        <f>'Charges variables'!AR20*CONFIG!$D92</f>
        <v>0</v>
      </c>
      <c r="AS22" s="10">
        <f>'Charges variables'!AS20*CONFIG!$D92</f>
        <v>0</v>
      </c>
      <c r="AT22" s="10">
        <f>'Charges variables'!AT20*CONFIG!$D92</f>
        <v>0</v>
      </c>
      <c r="AU22" s="10">
        <f>'Charges variables'!AU20*CONFIG!$D92</f>
        <v>0</v>
      </c>
      <c r="AV22" s="10">
        <f>'Charges variables'!AV20*CONFIG!$D92</f>
        <v>0</v>
      </c>
      <c r="AW22" s="10">
        <f>'Charges variables'!AW20*CONFIG!$D92</f>
        <v>0</v>
      </c>
      <c r="AX22" s="10">
        <f>'Charges variables'!AX20*CONFIG!$D92</f>
        <v>0</v>
      </c>
      <c r="AY22" s="10">
        <f>'Charges variables'!AY20*CONFIG!$D92</f>
        <v>0</v>
      </c>
      <c r="AZ22" s="10">
        <f>'Charges variables'!AZ20*CONFIG!$D92</f>
        <v>0</v>
      </c>
      <c r="BA22" s="10">
        <f>'Charges variables'!BA20*CONFIG!$D92</f>
        <v>0</v>
      </c>
      <c r="BB22" s="10">
        <f>'Charges variables'!BB20*CONFIG!$D92</f>
        <v>0</v>
      </c>
      <c r="BC22" s="10">
        <f>'Charges variables'!BC20*CONFIG!$D92</f>
        <v>0</v>
      </c>
      <c r="BD22" s="10">
        <f>'Charges variables'!BD20*CONFIG!$D92</f>
        <v>0</v>
      </c>
      <c r="BE22" s="10">
        <f>'Charges variables'!BE20*CONFIG!$D92</f>
        <v>0</v>
      </c>
      <c r="BF22" s="10">
        <f>'Charges variables'!BF20*CONFIG!$D92</f>
        <v>0</v>
      </c>
      <c r="BG22" s="10">
        <f>'Charges variables'!BG20*CONFIG!$D92</f>
        <v>0</v>
      </c>
      <c r="BH22" s="10">
        <f>'Charges variables'!BH20*CONFIG!$D92</f>
        <v>0</v>
      </c>
      <c r="BI22" s="10">
        <f>'Charges variables'!BI20*CONFIG!$D92</f>
        <v>0</v>
      </c>
      <c r="BJ22" s="10">
        <f>'Charges variables'!BJ20*CONFIG!$D92</f>
        <v>0</v>
      </c>
      <c r="BK22" s="10">
        <f>'Charges variables'!BK20*CONFIG!$D92</f>
        <v>0</v>
      </c>
      <c r="BL22" s="10">
        <f>'Charges variables'!BL20*CONFIG!$D92</f>
        <v>0</v>
      </c>
      <c r="BM22" s="10">
        <f>'Charges variables'!BM20*CONFIG!$D92</f>
        <v>0</v>
      </c>
      <c r="BN22" s="10">
        <f>'Charges variables'!BN20*CONFIG!$D92</f>
        <v>0</v>
      </c>
      <c r="BO22" s="10">
        <f>'Charges variables'!BO20*CONFIG!$D92</f>
        <v>0</v>
      </c>
      <c r="BP22" s="10">
        <f>'Charges variables'!BP20*CONFIG!$D92</f>
        <v>0</v>
      </c>
      <c r="BQ22" s="10">
        <f>'Charges variables'!BQ20*CONFIG!$D92</f>
        <v>0</v>
      </c>
      <c r="BR22" s="10">
        <f>'Charges variables'!BR20*CONFIG!$D92</f>
        <v>0</v>
      </c>
      <c r="BS22" s="10">
        <f>'Charges variables'!BS20*CONFIG!$D92</f>
        <v>0</v>
      </c>
      <c r="BT22" s="10">
        <f>'Charges variables'!BT20*CONFIG!$D92</f>
        <v>0</v>
      </c>
      <c r="BU22" s="10">
        <f>'Charges variables'!BU20*CONFIG!$D92</f>
        <v>0</v>
      </c>
      <c r="BV22" s="10">
        <f>'Charges variables'!BV20*CONFIG!$D92</f>
        <v>0</v>
      </c>
      <c r="BW22" s="10">
        <f>'Charges variables'!BW20*CONFIG!$D92</f>
        <v>0</v>
      </c>
      <c r="BX22" s="10">
        <f>'Charges variables'!BX20*CONFIG!$D92</f>
        <v>0</v>
      </c>
      <c r="BY22" s="10">
        <f>'Charges variables'!BY20*CONFIG!$D92</f>
        <v>0</v>
      </c>
      <c r="BZ22" s="10">
        <f>'Charges variables'!BZ20*CONFIG!$D92</f>
        <v>0</v>
      </c>
      <c r="CA22" s="10">
        <f>'Charges variables'!CA20*CONFIG!$D92</f>
        <v>0</v>
      </c>
      <c r="CB22" s="10">
        <f>'Charges variables'!CB20*CONFIG!$D92</f>
        <v>0</v>
      </c>
      <c r="CC22" s="10">
        <f>'Charges variables'!CC20*CONFIG!$D92</f>
        <v>0</v>
      </c>
      <c r="CD22" s="10">
        <f>'Charges variables'!CD20*CONFIG!$D92</f>
        <v>0</v>
      </c>
      <c r="CE22" s="10">
        <f>'Charges variables'!CE20*CONFIG!$D92</f>
        <v>0</v>
      </c>
      <c r="CF22" s="10">
        <f>'Charges variables'!CF20*CONFIG!$D92</f>
        <v>0</v>
      </c>
      <c r="CG22" s="10">
        <f>'Charges variables'!CG20*CONFIG!$D92</f>
        <v>0</v>
      </c>
      <c r="CH22" s="10">
        <f>'Charges variables'!CH20*CONFIG!$D92</f>
        <v>0</v>
      </c>
      <c r="CI22" s="10">
        <f>'Charges variables'!CI20*CONFIG!$D92</f>
        <v>0</v>
      </c>
      <c r="CJ22" s="10">
        <f>'Charges variables'!CJ20*CONFIG!$D92</f>
        <v>0</v>
      </c>
      <c r="CK22" s="10">
        <f>'Charges variables'!CK20*CONFIG!$D92</f>
        <v>0</v>
      </c>
      <c r="CL22" s="10">
        <f>'Charges variables'!CL20*CONFIG!$D92</f>
        <v>0</v>
      </c>
      <c r="CM22" s="10">
        <f>'Charges variables'!CM20*CONFIG!$D92</f>
        <v>0</v>
      </c>
      <c r="CN22" s="10">
        <f>'Charges variables'!CN20*CONFIG!$D92</f>
        <v>0</v>
      </c>
      <c r="CO22" s="10">
        <f>'Charges variables'!CO20*CONFIG!$D92</f>
        <v>0</v>
      </c>
      <c r="CP22" s="10">
        <f>'Charges variables'!CP20*CONFIG!$D92</f>
        <v>0</v>
      </c>
      <c r="CQ22" s="10">
        <f>'Charges variables'!CQ20*CONFIG!$D92</f>
        <v>0</v>
      </c>
      <c r="CR22" s="10">
        <f>'Charges variables'!CR20*CONFIG!$D92</f>
        <v>0</v>
      </c>
      <c r="CS22" s="10">
        <f>'Charges variables'!CS20*CONFIG!$D92</f>
        <v>0</v>
      </c>
      <c r="CT22" s="10">
        <f>'Charges variables'!CT20*CONFIG!$D92</f>
        <v>0</v>
      </c>
      <c r="CU22" s="10">
        <f>'Charges variables'!CU20*CONFIG!$D92</f>
        <v>0</v>
      </c>
      <c r="CV22" s="10">
        <f>'Charges variables'!CV20*CONFIG!$D92</f>
        <v>0</v>
      </c>
      <c r="CW22" s="10">
        <f>'Charges variables'!CW20*CONFIG!$D92</f>
        <v>0</v>
      </c>
      <c r="CX22" s="10">
        <f>'Charges variables'!CX20*CONFIG!$D92</f>
        <v>0</v>
      </c>
      <c r="CY22" s="10">
        <f>'Charges variables'!CY20*CONFIG!$D92</f>
        <v>0</v>
      </c>
      <c r="CZ22" s="10">
        <f>'Charges variables'!CZ20*CONFIG!$D92</f>
        <v>0</v>
      </c>
      <c r="DA22" s="10">
        <f>'Charges variables'!DA20*CONFIG!$D92</f>
        <v>0</v>
      </c>
      <c r="DB22" s="10">
        <f>'Charges variables'!DB20*CONFIG!$D92</f>
        <v>0</v>
      </c>
      <c r="DC22" s="10">
        <f>'Charges variables'!DC20*CONFIG!$D92</f>
        <v>0</v>
      </c>
      <c r="DD22" s="10">
        <f>'Charges variables'!DD20*CONFIG!$D92</f>
        <v>0</v>
      </c>
      <c r="DE22" s="10">
        <f>'Charges variables'!DE20*CONFIG!$D92</f>
        <v>0</v>
      </c>
      <c r="DF22" s="10">
        <f>'Charges variables'!DF20*CONFIG!$D92</f>
        <v>0</v>
      </c>
      <c r="DG22" s="10">
        <f>'Charges variables'!DG20*CONFIG!$D92</f>
        <v>0</v>
      </c>
    </row>
    <row r="23"/>
    <row r="24">
      <c r="C24" s="6" t="str">
        <v>TOTAL</v>
      </c>
      <c r="D24" s="10">
        <f>SUM(D11:D22)+(SUM(Investissements!D$30-Investissements!D$9-Investissements!D$10-Investissements!D$11)+'Charges externes'!N29)*CONFIG!$D$94</f>
        <v>0</v>
      </c>
      <c r="E24" s="10">
        <f>SUM(E11:E22)+(SUM(Investissements!E$30-Investissements!E$9-Investissements!E$10-Investissements!E$11)+'Charges externes'!O29)*CONFIG!$D$94</f>
        <v>0</v>
      </c>
      <c r="F24" s="10">
        <f>SUM(F11:F22)+(SUM(Investissements!F$30-Investissements!F$9-Investissements!F$10-Investissements!F$11)+'Charges externes'!P29)*CONFIG!$D$94</f>
        <v>0</v>
      </c>
      <c r="G24" s="10">
        <f>SUM(G11:G22)+(SUM(Investissements!G$30-Investissements!G$9-Investissements!G$10-Investissements!G$11)+'Charges externes'!Q29)*CONFIG!$D$94</f>
        <v>0</v>
      </c>
      <c r="H24" s="10">
        <f>SUM(H11:H22)+(SUM(Investissements!H$30-Investissements!H$9-Investissements!H$10-Investissements!H$11)+'Charges externes'!R29)*CONFIG!$D$94</f>
        <v>0</v>
      </c>
      <c r="I24" s="10">
        <f>SUM(I11:I22)+(SUM(Investissements!I$30-Investissements!I$9-Investissements!I$10-Investissements!I$11)+'Charges externes'!S29)*CONFIG!$D$94</f>
        <v>0</v>
      </c>
      <c r="J24" s="10">
        <f>SUM(J11:J22)+(SUM(Investissements!J$30-Investissements!J$9-Investissements!J$10-Investissements!J$11)+'Charges externes'!T29)*CONFIG!$D$94</f>
        <v>0</v>
      </c>
      <c r="K24" s="10">
        <f>SUM(K11:K22)+(SUM(Investissements!K$30-Investissements!K$9-Investissements!K$10-Investissements!K$11)+'Charges externes'!U29)*CONFIG!$D$94</f>
        <v>0</v>
      </c>
      <c r="L24" s="10">
        <f>SUM(L11:L22)+(SUM(Investissements!L$30-Investissements!L$9-Investissements!L$10-Investissements!L$11)+'Charges externes'!V29)*CONFIG!$D$94</f>
        <v>0</v>
      </c>
      <c r="M24" s="10">
        <f>SUM(M11:M22)+(SUM(Investissements!M$30-Investissements!M$9-Investissements!M$10-Investissements!M$11)+'Charges externes'!W29)*CONFIG!$D$94</f>
        <v>0</v>
      </c>
      <c r="N24" s="10">
        <f>SUM(N11:N22)+(SUM(Investissements!N$30-Investissements!N$9-Investissements!N$10-Investissements!N$11)+'Charges externes'!X29)*CONFIG!$D$94</f>
        <v>0</v>
      </c>
      <c r="O24" s="10">
        <f>SUM(O11:O22)+(SUM(Investissements!O$30-Investissements!O$9-Investissements!O$10-Investissements!O$11)+'Charges externes'!Y29)*CONFIG!$D$94</f>
        <v>0</v>
      </c>
      <c r="P24" s="10">
        <f>SUM(P11:P22)+(SUM(Investissements!Q$30-Investissements!Q$9-Investissements!Q$10-Investissements!Q$11)+'Charges externes'!Z29)*CONFIG!$D$94</f>
        <v>0</v>
      </c>
      <c r="Q24" s="10">
        <f>SUM(Q11:Q22)+(SUM(Investissements!R$30-Investissements!R$9-Investissements!R$10-Investissements!R$11)+'Charges externes'!AA29)*CONFIG!$D$94</f>
        <v>0</v>
      </c>
      <c r="R24" s="10">
        <f>SUM(R11:R22)+(SUM(Investissements!S$30-Investissements!S$9-Investissements!S$10-Investissements!S$11)+'Charges externes'!AB29)*CONFIG!$D$94</f>
        <v>0</v>
      </c>
      <c r="S24" s="10">
        <f>SUM(S11:S22)+(SUM(Investissements!T$30-Investissements!T$9-Investissements!T$10-Investissements!T$11)+'Charges externes'!AC29)*CONFIG!$D$94</f>
        <v>0</v>
      </c>
      <c r="T24" s="10">
        <f>SUM(T11:T22)+(SUM(Investissements!U$30-Investissements!U$9-Investissements!U$10-Investissements!U$11)+'Charges externes'!AD29)*CONFIG!$D$94</f>
        <v>0</v>
      </c>
      <c r="U24" s="10">
        <f>SUM(U11:U22)+(SUM(Investissements!V$30-Investissements!V$9-Investissements!V$10-Investissements!V$11)+'Charges externes'!AE29)*CONFIG!$D$94</f>
        <v>0</v>
      </c>
      <c r="V24" s="10">
        <f>SUM(V11:V22)+(SUM(Investissements!W$30-Investissements!W$9-Investissements!W$10-Investissements!W$11)+'Charges externes'!AF29)*CONFIG!$D$94</f>
        <v>0</v>
      </c>
      <c r="W24" s="10">
        <f>SUM(W11:W22)+(SUM(Investissements!X$30-Investissements!X$9-Investissements!X$10-Investissements!X$11)+'Charges externes'!AG29)*CONFIG!$D$94</f>
        <v>0</v>
      </c>
      <c r="X24" s="10">
        <f>SUM(X11:X22)+(SUM(Investissements!Y$30-Investissements!Y$9-Investissements!Y$10-Investissements!Y$11)+'Charges externes'!AH29)*CONFIG!$D$94</f>
        <v>0</v>
      </c>
      <c r="Y24" s="10">
        <f>SUM(Y11:Y22)+(SUM(Investissements!Z$30-Investissements!Z$9-Investissements!Z$10-Investissements!Z$11)+'Charges externes'!AI29)*CONFIG!$D$94</f>
        <v>0</v>
      </c>
      <c r="Z24" s="10">
        <f>SUM(Z11:Z22)+(SUM(Investissements!AA$30-Investissements!AA$9-Investissements!AA$10-Investissements!AA$11)+'Charges externes'!AJ29)*CONFIG!$D$94</f>
        <v>0</v>
      </c>
      <c r="AA24" s="10">
        <f>SUM(AA11:AA22)+(SUM(Investissements!AB$30-Investissements!AB$9-Investissements!AB$10-Investissements!AB$11)+'Charges externes'!AK29)*CONFIG!$D$94</f>
        <v>0</v>
      </c>
      <c r="AB24" s="10">
        <f>SUM(AB11:AB22)+(SUM(Investissements!AD$30-Investissements!AD$9-Investissements!AD$10-Investissements!AD$11)+'Charges externes'!AL29)*CONFIG!$D$94</f>
        <v>0</v>
      </c>
      <c r="AC24" s="10">
        <f>SUM(AC11:AC22)+('Charges externes'!AM29)*CONFIG!$D$94</f>
        <v>0</v>
      </c>
      <c r="AD24" s="10">
        <f>SUM(AD11:AD22)+('Charges externes'!AN29)*CONFIG!$D$94</f>
        <v>0</v>
      </c>
      <c r="AE24" s="10">
        <f>SUM(AE11:AE22)+('Charges externes'!AO29)*CONFIG!$D$94</f>
        <v>0</v>
      </c>
      <c r="AF24" s="10">
        <f>SUM(AF11:AF22)+('Charges externes'!AP29)*CONFIG!$D$94</f>
        <v>0</v>
      </c>
      <c r="AG24" s="10">
        <f>SUM(AG11:AG22)+('Charges externes'!AQ29)*CONFIG!$D$94</f>
        <v>0</v>
      </c>
      <c r="AH24" s="10">
        <f>SUM(AH11:AH22)+(SUM(Investissements!AJ$30-Investissements!AJ$9-Investissements!AJ$10-Investissements!AJ$11)+'Charges externes'!AR29)*CONFIG!$D$94</f>
        <v>0</v>
      </c>
      <c r="AI24" s="10">
        <f>SUM(AI11:AI22)+('Charges externes'!AS29)*CONFIG!$D$94</f>
        <v>0</v>
      </c>
      <c r="AJ24" s="10">
        <f>SUM(AJ11:AJ22)+('Charges externes'!AT29)*CONFIG!$D$94</f>
        <v>0</v>
      </c>
      <c r="AK24" s="10">
        <f>SUM(AK11:AK22)+('Charges externes'!AU29)*CONFIG!$D$94</f>
        <v>0</v>
      </c>
      <c r="AL24" s="10">
        <f>SUM(AL11:AL22)+('Charges externes'!AV29)*CONFIG!$D$94</f>
        <v>0</v>
      </c>
      <c r="AM24" s="10">
        <f>SUM(AM11:AM22)+('Charges externes'!AW29)*CONFIG!$D$94</f>
        <v>0</v>
      </c>
      <c r="AN24" s="10">
        <f>SUM(AN11:AN22)+(SUM(Investissements!AG$30-Investissements!AG$9-Investissements!AG$10-Investissements!AG$11)+'Charges externes'!AX29)*CONFIG!$D$94</f>
        <v>0</v>
      </c>
      <c r="AO24" s="10">
        <f>SUM(AO11:AO22)+('Charges externes'!AY29)*CONFIG!$D$94</f>
        <v>0</v>
      </c>
      <c r="AP24" s="10">
        <f>SUM(AP11:AP22)+('Charges externes'!AZ29)*CONFIG!$D$94</f>
        <v>0</v>
      </c>
      <c r="AQ24" s="10">
        <f>SUM(AQ11:AQ22)+('Charges externes'!BA29)*CONFIG!$D$94</f>
        <v>0</v>
      </c>
      <c r="AR24" s="10">
        <f>SUM(AR11:AR22)+('Charges externes'!BB29)*CONFIG!$D$94</f>
        <v>0</v>
      </c>
      <c r="AS24" s="10">
        <f>SUM(AS11:AS22)+('Charges externes'!BC29)*CONFIG!$D$94</f>
        <v>0</v>
      </c>
      <c r="AT24" s="10">
        <f>SUM(AT11:AT22)+(SUM(Investissements!AH$30-Investissements!AH$9-Investissements!AH$10-Investissements!AH$11)+'Charges externes'!BD29)*CONFIG!$D$94</f>
        <v>0</v>
      </c>
      <c r="AU24" s="10">
        <f>SUM(AU11:AU22)+('Charges externes'!BE29)*CONFIG!$D$94</f>
        <v>0</v>
      </c>
      <c r="AV24" s="10">
        <f>SUM(AV11:AV22)+('Charges externes'!BF29)*CONFIG!$D$94</f>
        <v>0</v>
      </c>
      <c r="AW24" s="10">
        <f>SUM(AW11:AW22)+('Charges externes'!BG29)*CONFIG!$D$94</f>
        <v>0</v>
      </c>
      <c r="AX24" s="10">
        <f>SUM(AX11:AX22)+('Charges externes'!BH29)*CONFIG!$D$94</f>
        <v>0</v>
      </c>
      <c r="AY24" s="10">
        <f>SUM(AY11:AY22)+('Charges externes'!BI29)*CONFIG!$D$94</f>
        <v>0</v>
      </c>
      <c r="AZ24" s="10">
        <f>SUM(AZ11:AZ22)+(SUM(Investissements!AJ$30-Investissements!AJ$9-Investissements!AJ$10-Investissements!AJ$11)+'Charges externes'!BJ29)*CONFIG!$D$94</f>
        <v>0</v>
      </c>
      <c r="BA24" s="10">
        <f>SUM(BA11:BA22)+('Charges externes'!BK29)*CONFIG!$D$94</f>
        <v>0</v>
      </c>
      <c r="BB24" s="10">
        <f>SUM(BB11:BB22)+('Charges externes'!BL29)*CONFIG!$D$94</f>
        <v>0</v>
      </c>
      <c r="BC24" s="10">
        <f>SUM(BC11:BC22)+('Charges externes'!BM29)*CONFIG!$D$94</f>
        <v>0</v>
      </c>
      <c r="BD24" s="10">
        <f>SUM(BD11:BD22)+('Charges externes'!BN29)*CONFIG!$D$94</f>
        <v>0</v>
      </c>
      <c r="BE24" s="10">
        <f>SUM(BE11:BE22)+('Charges externes'!BO29)*CONFIG!$D$94</f>
        <v>0</v>
      </c>
      <c r="BF24" s="10">
        <f>SUM(BF11:BF22)+(SUM(Investissements!AK$30-Investissements!AK$9-Investissements!AK$10-Investissements!AK$11)+'Charges externes'!BP29)*CONFIG!$D$94</f>
        <v>0</v>
      </c>
      <c r="BG24" s="10">
        <f>SUM(BG11:BG22)+('Charges externes'!BQ29)*CONFIG!$D$94</f>
        <v>0</v>
      </c>
      <c r="BH24" s="10">
        <f>SUM(BH11:BH22)+('Charges externes'!BR29)*CONFIG!$D$94</f>
        <v>0</v>
      </c>
      <c r="BI24" s="10">
        <f>SUM(BI11:BI22)+('Charges externes'!BS29)*CONFIG!$D$94</f>
        <v>0</v>
      </c>
      <c r="BJ24" s="10">
        <f>SUM(BJ11:BJ22)+('Charges externes'!BT29)*CONFIG!$D$94</f>
        <v>0</v>
      </c>
      <c r="BK24" s="10">
        <f>SUM(BK11:BK22)+('Charges externes'!BU29)*CONFIG!$D$94</f>
        <v>0</v>
      </c>
      <c r="BL24" s="10">
        <f>SUM(BL11:BL22)+(SUM(Investissements!AM$30-Investissements!AM$9-Investissements!AM$10-Investissements!AM$11)+'Charges externes'!BV29)*CONFIG!$D$94</f>
        <v>0</v>
      </c>
      <c r="BM24" s="10">
        <f>SUM(BM11:BM22)+('Charges externes'!BW29)*CONFIG!$D$94</f>
        <v>0</v>
      </c>
      <c r="BN24" s="10">
        <f>SUM(BN11:BN22)+('Charges externes'!BX29)*CONFIG!$D$94</f>
        <v>0</v>
      </c>
      <c r="BO24" s="10">
        <f>SUM(BO11:BO22)+('Charges externes'!BY29)*CONFIG!$D$94</f>
        <v>0</v>
      </c>
      <c r="BP24" s="10">
        <f>SUM(BP11:BP22)+('Charges externes'!BZ29)*CONFIG!$D$94</f>
        <v>0</v>
      </c>
      <c r="BQ24" s="10">
        <f>SUM(BQ11:BQ22)+('Charges externes'!CA29)*CONFIG!$D$94</f>
        <v>0</v>
      </c>
      <c r="BR24" s="10">
        <f>SUM(BR11:BR22)+(SUM(Investissements!AN$30-Investissements!AN$9-Investissements!AN$10-Investissements!AN$11)+'Charges externes'!CB29)*CONFIG!$D$94</f>
        <v>0</v>
      </c>
      <c r="BS24" s="10">
        <f>SUM(BS11:BS22)+('Charges externes'!CC29)*CONFIG!$D$94</f>
        <v>0</v>
      </c>
      <c r="BT24" s="10">
        <f>SUM(BT11:BT22)+('Charges externes'!CD29)*CONFIG!$D$94</f>
        <v>0</v>
      </c>
      <c r="BU24" s="10">
        <f>SUM(BU11:BU22)+('Charges externes'!CE29)*CONFIG!$D$94</f>
        <v>0</v>
      </c>
      <c r="BV24" s="10">
        <f>SUM(BV11:BV22)+('Charges externes'!CF29)*CONFIG!$D$94</f>
        <v>0</v>
      </c>
      <c r="BW24" s="10">
        <f>SUM(BW11:BW22)+('Charges externes'!CG29)*CONFIG!$D$94</f>
        <v>0</v>
      </c>
      <c r="BX24" s="10">
        <f>SUM(BX11:BX22)+(SUM(Investissements!AP$30-Investissements!AP$9-Investissements!AP$10-Investissements!AP$11)+'Charges externes'!CH29)*CONFIG!$D$94</f>
        <v>0</v>
      </c>
      <c r="BY24" s="10">
        <f>SUM(BY11:BY22)+('Charges externes'!CI29)*CONFIG!$D$94</f>
        <v>0</v>
      </c>
      <c r="BZ24" s="10">
        <f>SUM(BZ11:BZ22)+('Charges externes'!CJ29)*CONFIG!$D$94</f>
        <v>0</v>
      </c>
      <c r="CA24" s="10">
        <f>SUM(CA11:CA22)+('Charges externes'!CK29)*CONFIG!$D$94</f>
        <v>0</v>
      </c>
      <c r="CB24" s="10">
        <f>SUM(CB11:CB22)+('Charges externes'!CL29)*CONFIG!$D$94</f>
        <v>0</v>
      </c>
      <c r="CC24" s="10">
        <f>SUM(CC11:CC22)+('Charges externes'!CM29)*CONFIG!$D$94</f>
        <v>0</v>
      </c>
      <c r="CD24" s="10">
        <f>SUM(CD11:CD22)+(SUM(Investissements!AQ$30-Investissements!AQ$9-Investissements!AQ$10-Investissements!AQ$11)+'Charges externes'!CN29)*CONFIG!$D$94</f>
        <v>0</v>
      </c>
      <c r="CE24" s="10">
        <f>SUM(CE11:CE22)+('Charges externes'!CO29)*CONFIG!$D$94</f>
        <v>0</v>
      </c>
      <c r="CF24" s="10">
        <f>SUM(CF11:CF22)+('Charges externes'!CP29)*CONFIG!$D$94</f>
        <v>0</v>
      </c>
      <c r="CG24" s="10">
        <f>SUM(CG11:CG22)+('Charges externes'!CQ29)*CONFIG!$D$94</f>
        <v>0</v>
      </c>
      <c r="CH24" s="10">
        <f>SUM(CH11:CH22)+('Charges externes'!CR29)*CONFIG!$D$94</f>
        <v>0</v>
      </c>
      <c r="CI24" s="10">
        <f>SUM(CI11:CI22)+('Charges externes'!CS29)*CONFIG!$D$94</f>
        <v>0</v>
      </c>
      <c r="CJ24" s="10">
        <f>SUM(CJ11:CJ22)+(SUM(Investissements!AS$30-Investissements!AS$9-Investissements!AS$10-Investissements!AS$11)+'Charges externes'!CT29)*CONFIG!$D$94</f>
        <v>0</v>
      </c>
      <c r="CK24" s="10">
        <f>SUM(CK11:CK22)+('Charges externes'!CU29)*CONFIG!$D$94</f>
        <v>0</v>
      </c>
      <c r="CL24" s="10">
        <f>SUM(CL11:CL22)+('Charges externes'!CV29)*CONFIG!$D$94</f>
        <v>0</v>
      </c>
      <c r="CM24" s="10">
        <f>SUM(CM11:CM22)+('Charges externes'!CW29)*CONFIG!$D$94</f>
        <v>0</v>
      </c>
      <c r="CN24" s="10">
        <f>SUM(CN11:CN22)+('Charges externes'!CX29)*CONFIG!$D$94</f>
        <v>0</v>
      </c>
      <c r="CO24" s="10">
        <f>SUM(CO11:CO22)+('Charges externes'!CY29)*CONFIG!$D$94</f>
        <v>0</v>
      </c>
      <c r="CP24" s="10">
        <f>SUM(CP11:CP22)+(SUM(Investissements!AT$30-Investissements!AT$9-Investissements!AT$10-Investissements!AT$11)+'Charges externes'!CZ29)*CONFIG!$D$94</f>
        <v>0</v>
      </c>
      <c r="CQ24" s="10">
        <f>SUM(CQ11:CQ22)+('Charges externes'!DA29)*CONFIG!$D$94</f>
        <v>0</v>
      </c>
      <c r="CR24" s="10">
        <f>SUM(CR11:CR22)+('Charges externes'!DB29)*CONFIG!$D$94</f>
        <v>0</v>
      </c>
      <c r="CS24" s="10">
        <f>SUM(CS11:CS22)+('Charges externes'!DC29)*CONFIG!$D$94</f>
        <v>0</v>
      </c>
      <c r="CT24" s="10">
        <f>SUM(CT11:CT22)+('Charges externes'!DD29)*CONFIG!$D$94</f>
        <v>0</v>
      </c>
      <c r="CU24" s="10">
        <f>SUM(CU11:CU22)+('Charges externes'!DE29)*CONFIG!$D$94</f>
        <v>0</v>
      </c>
      <c r="CV24" s="10">
        <f>SUM(CV11:CV22)+(SUM(Investissements!AV$30-Investissements!AV$9-Investissements!AV$10-Investissements!AV$11)+'Charges externes'!DF29)*CONFIG!$D$94</f>
        <v>0</v>
      </c>
      <c r="CW24" s="10">
        <f>SUM(CW11:CW22)+('Charges externes'!DG29)*CONFIG!$D$94</f>
        <v>0</v>
      </c>
      <c r="CX24" s="10">
        <f>SUM(CX11:CX22)+('Charges externes'!DH29)*CONFIG!$D$94</f>
        <v>0</v>
      </c>
      <c r="CY24" s="10">
        <f>SUM(CY11:CY22)+('Charges externes'!DI29)*CONFIG!$D$94</f>
        <v>0</v>
      </c>
      <c r="CZ24" s="10">
        <f>SUM(CZ11:CZ22)+('Charges externes'!DJ29)*CONFIG!$D$94</f>
        <v>0</v>
      </c>
      <c r="DA24" s="10">
        <f>SUM(DA11:DA22)+('Charges externes'!DK29)*CONFIG!$D$94</f>
        <v>0</v>
      </c>
      <c r="DB24" s="10">
        <f>SUM(DB11:DB22)+(SUM(Investissements!AW$30-Investissements!AW$9-Investissements!AW$10-Investissements!AW$11)+'Charges externes'!DL29)*CONFIG!$D$94</f>
        <v>0</v>
      </c>
      <c r="DC24" s="10">
        <f>SUM(DC11:DC22)+('Charges externes'!DM29)*CONFIG!$D$94</f>
        <v>0</v>
      </c>
      <c r="DD24" s="10">
        <f>SUM(DD11:DD22)+('Charges externes'!DN29)*CONFIG!$D$94</f>
        <v>0</v>
      </c>
      <c r="DE24" s="10">
        <f>SUM(DE11:DE22)+('Charges externes'!DO29)*CONFIG!$D$94</f>
        <v>0</v>
      </c>
      <c r="DF24" s="10">
        <f>SUM(DF11:DF22)+('Charges externes'!DP29)*CONFIG!$D$94</f>
        <v>0</v>
      </c>
      <c r="DG24" s="10">
        <f>SUM(DG11:DG22)+('Charges externes'!DQ29)*CONFIG!$D$94</f>
        <v>0</v>
      </c>
    </row>
    <row r="25"/>
    <row r="26">
      <c r="C26" s="6" t="str">
        <v>Dettes TVA</v>
      </c>
    </row>
    <row r="27"/>
    <row r="28">
      <c r="D28">
        <f>+D9</f>
        <v>2021</v>
      </c>
      <c r="P28">
        <f>+P9</f>
        <v>2022</v>
      </c>
      <c r="AB28">
        <f>+AB9</f>
        <v>2023</v>
      </c>
      <c r="AN28">
        <f>+AN9</f>
        <v>2024</v>
      </c>
      <c r="AZ28">
        <f>+AZ9</f>
        <v>2025</v>
      </c>
      <c r="BL28">
        <f>+BL9</f>
        <v>2026</v>
      </c>
      <c r="BX28">
        <f>+BX9</f>
        <v>2027</v>
      </c>
      <c r="CJ28">
        <f>+CJ9</f>
        <v>2028</v>
      </c>
      <c r="CV28">
        <f>+CV9</f>
        <v>2029</v>
      </c>
    </row>
    <row r="29">
      <c r="C29" s="6" t="str">
        <v>Intitulés</v>
      </c>
      <c r="D29" s="9">
        <f>CONFIG!$D$7</f>
        <v>44197</v>
      </c>
      <c r="E29" s="9">
        <f>DATE(YEAR(D29),MONTH(D29)+1,DAY(D29))</f>
        <v>44228</v>
      </c>
      <c r="F29" s="9">
        <f>DATE(YEAR(E29),MONTH(E29)+1,DAY(E29))</f>
        <v>44256</v>
      </c>
      <c r="G29" s="9">
        <f>DATE(YEAR(F29),MONTH(F29)+1,DAY(F29))</f>
        <v>44287</v>
      </c>
      <c r="H29" s="9">
        <f>DATE(YEAR(G29),MONTH(G29)+1,DAY(G29))</f>
        <v>44317</v>
      </c>
      <c r="I29" s="9">
        <f>DATE(YEAR(H29),MONTH(H29)+1,DAY(H29))</f>
        <v>44348</v>
      </c>
      <c r="J29" s="9">
        <f>DATE(YEAR(I29),MONTH(I29)+1,DAY(I29))</f>
        <v>44378</v>
      </c>
      <c r="K29" s="9">
        <f>DATE(YEAR(J29),MONTH(J29)+1,DAY(J29))</f>
        <v>44409</v>
      </c>
      <c r="L29" s="9">
        <f>DATE(YEAR(K29),MONTH(K29)+1,DAY(K29))</f>
        <v>44440</v>
      </c>
      <c r="M29" s="9">
        <f>DATE(YEAR(L29),MONTH(L29)+1,DAY(L29))</f>
        <v>44470</v>
      </c>
      <c r="N29" s="9">
        <f>DATE(YEAR(M29),MONTH(M29)+1,DAY(M29))</f>
        <v>44501</v>
      </c>
      <c r="O29" s="9">
        <f>DATE(YEAR(N29),MONTH(N29)+1,DAY(N29))</f>
        <v>44531</v>
      </c>
      <c r="P29" s="9">
        <f>DATE(YEAR(O29),MONTH(O29)+1,DAY(O29))</f>
        <v>44562</v>
      </c>
      <c r="Q29" s="9">
        <f>DATE(YEAR(P29),MONTH(P29)+1,DAY(P29))</f>
        <v>44593</v>
      </c>
      <c r="R29" s="9">
        <f>DATE(YEAR(Q29),MONTH(Q29)+1,DAY(Q29))</f>
        <v>44621</v>
      </c>
      <c r="S29" s="9">
        <f>DATE(YEAR(R29),MONTH(R29)+1,DAY(R29))</f>
        <v>44652</v>
      </c>
      <c r="T29" s="9">
        <f>DATE(YEAR(S29),MONTH(S29)+1,DAY(S29))</f>
        <v>44682</v>
      </c>
      <c r="U29" s="9">
        <f>DATE(YEAR(T29),MONTH(T29)+1,DAY(T29))</f>
        <v>44713</v>
      </c>
      <c r="V29" s="9">
        <f>DATE(YEAR(U29),MONTH(U29)+1,DAY(U29))</f>
        <v>44743</v>
      </c>
      <c r="W29" s="9">
        <f>DATE(YEAR(V29),MONTH(V29)+1,DAY(V29))</f>
        <v>44774</v>
      </c>
      <c r="X29" s="9">
        <f>DATE(YEAR(W29),MONTH(W29)+1,DAY(W29))</f>
        <v>44805</v>
      </c>
      <c r="Y29" s="9">
        <f>DATE(YEAR(X29),MONTH(X29)+1,DAY(X29))</f>
        <v>44835</v>
      </c>
      <c r="Z29" s="9">
        <f>DATE(YEAR(Y29),MONTH(Y29)+1,DAY(Y29))</f>
        <v>44866</v>
      </c>
      <c r="AA29" s="9">
        <f>DATE(YEAR(Z29),MONTH(Z29)+1,DAY(Z29))</f>
        <v>44896</v>
      </c>
      <c r="AB29" s="9">
        <f>DATE(YEAR(AA29),MONTH(AA29)+1,DAY(AA29))</f>
        <v>44927</v>
      </c>
      <c r="AC29" s="9">
        <f>DATE(YEAR(AB29),MONTH(AB29)+1,DAY(AB29))</f>
        <v>44958</v>
      </c>
      <c r="AD29" s="9">
        <f>DATE(YEAR(AC29),MONTH(AC29)+1,DAY(AC29))</f>
        <v>44986</v>
      </c>
      <c r="AE29" s="9">
        <f>DATE(YEAR(AD29),MONTH(AD29)+1,DAY(AD29))</f>
        <v>45017</v>
      </c>
      <c r="AF29" s="9">
        <f>DATE(YEAR(AE29),MONTH(AE29)+1,DAY(AE29))</f>
        <v>45047</v>
      </c>
      <c r="AG29" s="9">
        <f>DATE(YEAR(AF29),MONTH(AF29)+1,DAY(AF29))</f>
        <v>45078</v>
      </c>
      <c r="AH29" s="9">
        <f>DATE(YEAR(AG29),MONTH(AG29)+1,DAY(AG29))</f>
        <v>45108</v>
      </c>
      <c r="AI29" s="9">
        <f>DATE(YEAR(AH29),MONTH(AH29)+1,DAY(AH29))</f>
        <v>45139</v>
      </c>
      <c r="AJ29" s="9">
        <f>DATE(YEAR(AI29),MONTH(AI29)+1,DAY(AI29))</f>
        <v>45170</v>
      </c>
      <c r="AK29" s="9">
        <f>DATE(YEAR(AJ29),MONTH(AJ29)+1,DAY(AJ29))</f>
        <v>45200</v>
      </c>
      <c r="AL29" s="9">
        <f>DATE(YEAR(AK29),MONTH(AK29)+1,DAY(AK29))</f>
        <v>45231</v>
      </c>
      <c r="AM29" s="9">
        <f>DATE(YEAR(AL29),MONTH(AL29)+1,DAY(AL29))</f>
        <v>45261</v>
      </c>
      <c r="AN29" s="9">
        <f>DATE(YEAR(AM29),MONTH(AM29)+1,DAY(AM29))</f>
        <v>45292</v>
      </c>
      <c r="AO29" s="9">
        <f>DATE(YEAR(AN29),MONTH(AN29)+1,DAY(AN29))</f>
        <v>45323</v>
      </c>
      <c r="AP29" s="9">
        <f>DATE(YEAR(AO29),MONTH(AO29)+1,DAY(AO29))</f>
        <v>45352</v>
      </c>
      <c r="AQ29" s="9">
        <f>DATE(YEAR(AP29),MONTH(AP29)+1,DAY(AP29))</f>
        <v>45383</v>
      </c>
      <c r="AR29" s="9">
        <f>DATE(YEAR(AQ29),MONTH(AQ29)+1,DAY(AQ29))</f>
        <v>45413</v>
      </c>
      <c r="AS29" s="9">
        <f>DATE(YEAR(AR29),MONTH(AR29)+1,DAY(AR29))</f>
        <v>45444</v>
      </c>
      <c r="AT29" s="9">
        <f>DATE(YEAR(AS29),MONTH(AS29)+1,DAY(AS29))</f>
        <v>45474</v>
      </c>
      <c r="AU29" s="9">
        <f>DATE(YEAR(AT29),MONTH(AT29)+1,DAY(AT29))</f>
        <v>45505</v>
      </c>
      <c r="AV29" s="9">
        <f>DATE(YEAR(AU29),MONTH(AU29)+1,DAY(AU29))</f>
        <v>45536</v>
      </c>
      <c r="AW29" s="9">
        <f>DATE(YEAR(AV29),MONTH(AV29)+1,DAY(AV29))</f>
        <v>45566</v>
      </c>
      <c r="AX29" s="9">
        <f>DATE(YEAR(AW29),MONTH(AW29)+1,DAY(AW29))</f>
        <v>45597</v>
      </c>
      <c r="AY29" s="9">
        <f>DATE(YEAR(AX29),MONTH(AX29)+1,DAY(AX29))</f>
        <v>45627</v>
      </c>
      <c r="AZ29" s="9">
        <f>DATE(YEAR(AY29),MONTH(AY29)+1,DAY(AY29))</f>
        <v>45658</v>
      </c>
      <c r="BA29" s="9">
        <f>DATE(YEAR(AZ29),MONTH(AZ29)+1,DAY(AZ29))</f>
        <v>45689</v>
      </c>
      <c r="BB29" s="9">
        <f>DATE(YEAR(BA29),MONTH(BA29)+1,DAY(BA29))</f>
        <v>45717</v>
      </c>
      <c r="BC29" s="9">
        <f>DATE(YEAR(BB29),MONTH(BB29)+1,DAY(BB29))</f>
        <v>45748</v>
      </c>
      <c r="BD29" s="9">
        <f>DATE(YEAR(BC29),MONTH(BC29)+1,DAY(BC29))</f>
        <v>45778</v>
      </c>
      <c r="BE29" s="9">
        <f>DATE(YEAR(BD29),MONTH(BD29)+1,DAY(BD29))</f>
        <v>45809</v>
      </c>
      <c r="BF29" s="9">
        <f>DATE(YEAR(BE29),MONTH(BE29)+1,DAY(BE29))</f>
        <v>45839</v>
      </c>
      <c r="BG29" s="9">
        <f>DATE(YEAR(BF29),MONTH(BF29)+1,DAY(BF29))</f>
        <v>45870</v>
      </c>
      <c r="BH29" s="9">
        <f>DATE(YEAR(BG29),MONTH(BG29)+1,DAY(BG29))</f>
        <v>45901</v>
      </c>
      <c r="BI29" s="9">
        <f>DATE(YEAR(BH29),MONTH(BH29)+1,DAY(BH29))</f>
        <v>45931</v>
      </c>
      <c r="BJ29" s="9">
        <f>DATE(YEAR(BI29),MONTH(BI29)+1,DAY(BI29))</f>
        <v>45962</v>
      </c>
      <c r="BK29" s="9">
        <f>DATE(YEAR(BJ29),MONTH(BJ29)+1,DAY(BJ29))</f>
        <v>45992</v>
      </c>
      <c r="BL29" s="9">
        <f>DATE(YEAR(BK29),MONTH(BK29)+1,DAY(BK29))</f>
        <v>46023</v>
      </c>
      <c r="BM29" s="9">
        <f>DATE(YEAR(BL29),MONTH(BL29)+1,DAY(BL29))</f>
        <v>46054</v>
      </c>
      <c r="BN29" s="9">
        <f>DATE(YEAR(BM29),MONTH(BM29)+1,DAY(BM29))</f>
        <v>46082</v>
      </c>
      <c r="BO29" s="9">
        <f>DATE(YEAR(BN29),MONTH(BN29)+1,DAY(BN29))</f>
        <v>46113</v>
      </c>
      <c r="BP29" s="9">
        <f>DATE(YEAR(BO29),MONTH(BO29)+1,DAY(BO29))</f>
        <v>46143</v>
      </c>
      <c r="BQ29" s="9">
        <f>DATE(YEAR(BP29),MONTH(BP29)+1,DAY(BP29))</f>
        <v>46174</v>
      </c>
      <c r="BR29" s="9">
        <f>DATE(YEAR(BQ29),MONTH(BQ29)+1,DAY(BQ29))</f>
        <v>46204</v>
      </c>
      <c r="BS29" s="9">
        <f>DATE(YEAR(BR29),MONTH(BR29)+1,DAY(BR29))</f>
        <v>46235</v>
      </c>
      <c r="BT29" s="9">
        <f>DATE(YEAR(BS29),MONTH(BS29)+1,DAY(BS29))</f>
        <v>46266</v>
      </c>
      <c r="BU29" s="9">
        <f>DATE(YEAR(BT29),MONTH(BT29)+1,DAY(BT29))</f>
        <v>46296</v>
      </c>
      <c r="BV29" s="9">
        <f>DATE(YEAR(BU29),MONTH(BU29)+1,DAY(BU29))</f>
        <v>46327</v>
      </c>
      <c r="BW29" s="9">
        <f>DATE(YEAR(BV29),MONTH(BV29)+1,DAY(BV29))</f>
        <v>46357</v>
      </c>
      <c r="BX29" s="9">
        <f>DATE(YEAR(BW29),MONTH(BW29)+1,DAY(BW29))</f>
        <v>46388</v>
      </c>
      <c r="BY29" s="9">
        <f>DATE(YEAR(BX29),MONTH(BX29)+1,DAY(BX29))</f>
        <v>46419</v>
      </c>
      <c r="BZ29" s="9">
        <f>DATE(YEAR(BY29),MONTH(BY29)+1,DAY(BY29))</f>
        <v>46447</v>
      </c>
      <c r="CA29" s="9">
        <f>DATE(YEAR(BZ29),MONTH(BZ29)+1,DAY(BZ29))</f>
        <v>46478</v>
      </c>
      <c r="CB29" s="9">
        <f>DATE(YEAR(CA29),MONTH(CA29)+1,DAY(CA29))</f>
        <v>46508</v>
      </c>
      <c r="CC29" s="9">
        <f>DATE(YEAR(CB29),MONTH(CB29)+1,DAY(CB29))</f>
        <v>46539</v>
      </c>
      <c r="CD29" s="9">
        <f>DATE(YEAR(CC29),MONTH(CC29)+1,DAY(CC29))</f>
        <v>46569</v>
      </c>
      <c r="CE29" s="9">
        <f>DATE(YEAR(CD29),MONTH(CD29)+1,DAY(CD29))</f>
        <v>46600</v>
      </c>
      <c r="CF29" s="9">
        <f>DATE(YEAR(CE29),MONTH(CE29)+1,DAY(CE29))</f>
        <v>46631</v>
      </c>
      <c r="CG29" s="9">
        <f>DATE(YEAR(CF29),MONTH(CF29)+1,DAY(CF29))</f>
        <v>46661</v>
      </c>
      <c r="CH29" s="9">
        <f>DATE(YEAR(CG29),MONTH(CG29)+1,DAY(CG29))</f>
        <v>46692</v>
      </c>
      <c r="CI29" s="9">
        <f>DATE(YEAR(CH29),MONTH(CH29)+1,DAY(CH29))</f>
        <v>46722</v>
      </c>
      <c r="CJ29" s="9">
        <f>DATE(YEAR(CI29),MONTH(CI29)+1,DAY(CI29))</f>
        <v>46753</v>
      </c>
      <c r="CK29" s="9">
        <f>DATE(YEAR(CJ29),MONTH(CJ29)+1,DAY(CJ29))</f>
        <v>46784</v>
      </c>
      <c r="CL29" s="9">
        <f>DATE(YEAR(CK29),MONTH(CK29)+1,DAY(CK29))</f>
        <v>46813</v>
      </c>
      <c r="CM29" s="9">
        <f>DATE(YEAR(CL29),MONTH(CL29)+1,DAY(CL29))</f>
        <v>46844</v>
      </c>
      <c r="CN29" s="9">
        <f>DATE(YEAR(CM29),MONTH(CM29)+1,DAY(CM29))</f>
        <v>46874</v>
      </c>
      <c r="CO29" s="9">
        <f>DATE(YEAR(CN29),MONTH(CN29)+1,DAY(CN29))</f>
        <v>46905</v>
      </c>
      <c r="CP29" s="9">
        <f>DATE(YEAR(CO29),MONTH(CO29)+1,DAY(CO29))</f>
        <v>46935</v>
      </c>
      <c r="CQ29" s="9">
        <f>DATE(YEAR(CP29),MONTH(CP29)+1,DAY(CP29))</f>
        <v>46966</v>
      </c>
      <c r="CR29" s="9">
        <f>DATE(YEAR(CQ29),MONTH(CQ29)+1,DAY(CQ29))</f>
        <v>46997</v>
      </c>
      <c r="CS29" s="9">
        <f>DATE(YEAR(CR29),MONTH(CR29)+1,DAY(CR29))</f>
        <v>47027</v>
      </c>
      <c r="CT29" s="9">
        <f>DATE(YEAR(CS29),MONTH(CS29)+1,DAY(CS29))</f>
        <v>47058</v>
      </c>
      <c r="CU29" s="9">
        <f>DATE(YEAR(CT29),MONTH(CT29)+1,DAY(CT29))</f>
        <v>47088</v>
      </c>
      <c r="CV29" s="9">
        <f>DATE(YEAR(CU29),MONTH(CU29)+1,DAY(CU29))</f>
        <v>47119</v>
      </c>
      <c r="CW29" s="9">
        <f>DATE(YEAR(CV29),MONTH(CV29)+1,DAY(CV29))</f>
        <v>47150</v>
      </c>
      <c r="CX29" s="9">
        <f>DATE(YEAR(CW29),MONTH(CW29)+1,DAY(CW29))</f>
        <v>47178</v>
      </c>
      <c r="CY29" s="9">
        <f>DATE(YEAR(CX29),MONTH(CX29)+1,DAY(CX29))</f>
        <v>47209</v>
      </c>
      <c r="CZ29" s="9">
        <f>DATE(YEAR(CY29),MONTH(CY29)+1,DAY(CY29))</f>
        <v>47239</v>
      </c>
      <c r="DA29" s="9">
        <f>DATE(YEAR(CZ29),MONTH(CZ29)+1,DAY(CZ29))</f>
        <v>47270</v>
      </c>
      <c r="DB29" s="9">
        <f>DATE(YEAR(DA29),MONTH(DA29)+1,DAY(DA29))</f>
        <v>47300</v>
      </c>
      <c r="DC29" s="9">
        <f>DATE(YEAR(DB29),MONTH(DB29)+1,DAY(DB29))</f>
        <v>47331</v>
      </c>
      <c r="DD29" s="9">
        <f>DATE(YEAR(DC29),MONTH(DC29)+1,DAY(DC29))</f>
        <v>47362</v>
      </c>
      <c r="DE29" s="9">
        <f>DATE(YEAR(DD29),MONTH(DD29)+1,DAY(DD29))</f>
        <v>47392</v>
      </c>
      <c r="DF29" s="9">
        <f>DATE(YEAR(DE29),MONTH(DE29)+1,DAY(DE29))</f>
        <v>47423</v>
      </c>
      <c r="DG29" s="9">
        <f>DATE(YEAR(DF29),MONTH(DF29)+1,DAY(DF29))</f>
        <v>47453</v>
      </c>
    </row>
    <row r="30">
      <c r="C30" s="6">
        <f>CONFIG!$C$14</f>
        <v>0</v>
      </c>
      <c r="D30" s="10">
        <f>CONFIG!$E81*'Commandes - Calculs auto'!D9</f>
        <v>0</v>
      </c>
      <c r="E30" s="10">
        <f>CONFIG!$E81*'Commandes - Calculs auto'!E9</f>
        <v>0</v>
      </c>
      <c r="F30" s="10">
        <f>CONFIG!$E81*'Commandes - Calculs auto'!F9</f>
        <v>0</v>
      </c>
      <c r="G30" s="10">
        <f>CONFIG!$E81*'Commandes - Calculs auto'!G9</f>
        <v>0</v>
      </c>
      <c r="H30" s="10">
        <f>CONFIG!$E81*'Commandes - Calculs auto'!H9</f>
        <v>0</v>
      </c>
      <c r="I30" s="10">
        <f>CONFIG!$E81*'Commandes - Calculs auto'!I9</f>
        <v>0</v>
      </c>
      <c r="J30" s="10">
        <f>CONFIG!$E81*'Commandes - Calculs auto'!J9</f>
        <v>0</v>
      </c>
      <c r="K30" s="10">
        <f>CONFIG!$E81*'Commandes - Calculs auto'!K9</f>
        <v>0</v>
      </c>
      <c r="L30" s="10">
        <f>CONFIG!$E81*'Commandes - Calculs auto'!L9</f>
        <v>0</v>
      </c>
      <c r="M30" s="10">
        <f>CONFIG!$E81*'Commandes - Calculs auto'!M9</f>
        <v>0</v>
      </c>
      <c r="N30" s="10">
        <f>CONFIG!$E81*'Commandes - Calculs auto'!N9</f>
        <v>0</v>
      </c>
      <c r="O30" s="10">
        <f>CONFIG!$E81*'Commandes - Calculs auto'!O9</f>
        <v>0</v>
      </c>
      <c r="P30" s="10">
        <f>CONFIG!$E81*'Commandes - Calculs auto'!P9</f>
        <v>0</v>
      </c>
      <c r="Q30" s="10">
        <f>CONFIG!$E81*'Commandes - Calculs auto'!Q9</f>
        <v>0</v>
      </c>
      <c r="R30" s="10">
        <f>CONFIG!$E81*'Commandes - Calculs auto'!R9</f>
        <v>0</v>
      </c>
      <c r="S30" s="10">
        <f>CONFIG!$E81*'Commandes - Calculs auto'!S9</f>
        <v>0</v>
      </c>
      <c r="T30" s="10">
        <f>CONFIG!$E81*'Commandes - Calculs auto'!T9</f>
        <v>0</v>
      </c>
      <c r="U30" s="10">
        <f>CONFIG!$E81*'Commandes - Calculs auto'!U9</f>
        <v>0</v>
      </c>
      <c r="V30" s="10">
        <f>CONFIG!$E81*'Commandes - Calculs auto'!V9</f>
        <v>0</v>
      </c>
      <c r="W30" s="10">
        <f>CONFIG!$E81*'Commandes - Calculs auto'!W9</f>
        <v>0</v>
      </c>
      <c r="X30" s="10">
        <f>CONFIG!$E81*'Commandes - Calculs auto'!X9</f>
        <v>0</v>
      </c>
      <c r="Y30" s="10">
        <f>CONFIG!$E81*'Commandes - Calculs auto'!Y9</f>
        <v>0</v>
      </c>
      <c r="Z30" s="10">
        <f>CONFIG!$E81*'Commandes - Calculs auto'!Z9</f>
        <v>0</v>
      </c>
      <c r="AA30" s="10">
        <f>CONFIG!$E81*'Commandes - Calculs auto'!AA9</f>
        <v>0</v>
      </c>
      <c r="AB30" s="10">
        <f>CONFIG!$E81*'Commandes - Calculs auto'!AB9</f>
        <v>0</v>
      </c>
      <c r="AC30" s="10">
        <f>CONFIG!$E81*'Commandes - Calculs auto'!AC9</f>
        <v>0</v>
      </c>
      <c r="AD30" s="10">
        <f>CONFIG!$E81*'Commandes - Calculs auto'!AD9</f>
        <v>0</v>
      </c>
      <c r="AE30" s="10">
        <f>CONFIG!$E81*'Commandes - Calculs auto'!AE9</f>
        <v>0</v>
      </c>
      <c r="AF30" s="10">
        <f>CONFIG!$E81*'Commandes - Calculs auto'!AF9</f>
        <v>0</v>
      </c>
      <c r="AG30" s="10">
        <f>CONFIG!$E81*'Commandes - Calculs auto'!AG9</f>
        <v>0</v>
      </c>
      <c r="AH30" s="10">
        <f>CONFIG!$E81*'Commandes - Calculs auto'!AH9</f>
        <v>0</v>
      </c>
      <c r="AI30" s="10">
        <f>CONFIG!$E81*'Commandes - Calculs auto'!AI9</f>
        <v>0</v>
      </c>
      <c r="AJ30" s="10">
        <f>CONFIG!$E81*'Commandes - Calculs auto'!AJ9</f>
        <v>0</v>
      </c>
      <c r="AK30" s="10">
        <f>CONFIG!$E81*'Commandes - Calculs auto'!AK9</f>
        <v>0</v>
      </c>
      <c r="AL30" s="10">
        <f>CONFIG!$E81*'Commandes - Calculs auto'!AL9</f>
        <v>0</v>
      </c>
      <c r="AM30" s="10">
        <f>CONFIG!$E81*'Commandes - Calculs auto'!AM9</f>
        <v>0</v>
      </c>
      <c r="AN30" s="10">
        <f>CONFIG!$E81*'Commandes - Calculs auto'!AN9</f>
        <v>0</v>
      </c>
      <c r="AO30" s="10">
        <f>CONFIG!$E81*'Commandes - Calculs auto'!AO9</f>
        <v>0</v>
      </c>
      <c r="AP30" s="10">
        <f>CONFIG!$E81*'Commandes - Calculs auto'!AP9</f>
        <v>0</v>
      </c>
      <c r="AQ30" s="10">
        <f>CONFIG!$E81*'Commandes - Calculs auto'!AQ9</f>
        <v>0</v>
      </c>
      <c r="AR30" s="10">
        <f>CONFIG!$E81*'Commandes - Calculs auto'!AR9</f>
        <v>0</v>
      </c>
      <c r="AS30" s="10">
        <f>CONFIG!$E81*'Commandes - Calculs auto'!AS9</f>
        <v>0</v>
      </c>
      <c r="AT30" s="10">
        <f>CONFIG!$E81*'Commandes - Calculs auto'!AT9</f>
        <v>0</v>
      </c>
      <c r="AU30" s="10">
        <f>CONFIG!$E81*'Commandes - Calculs auto'!AU9</f>
        <v>0</v>
      </c>
      <c r="AV30" s="10">
        <f>CONFIG!$E81*'Commandes - Calculs auto'!AV9</f>
        <v>0</v>
      </c>
      <c r="AW30" s="10">
        <f>CONFIG!$E81*'Commandes - Calculs auto'!AW9</f>
        <v>0</v>
      </c>
      <c r="AX30" s="10">
        <f>CONFIG!$E81*'Commandes - Calculs auto'!AX9</f>
        <v>0</v>
      </c>
      <c r="AY30" s="10">
        <f>CONFIG!$E81*'Commandes - Calculs auto'!AY9</f>
        <v>0</v>
      </c>
      <c r="AZ30" s="10">
        <f>CONFIG!$E81*'Commandes - Calculs auto'!AZ9</f>
        <v>0</v>
      </c>
      <c r="BA30" s="10">
        <f>CONFIG!$E81*'Commandes - Calculs auto'!BA9</f>
        <v>0</v>
      </c>
      <c r="BB30" s="10">
        <f>CONFIG!$E81*'Commandes - Calculs auto'!BB9</f>
        <v>0</v>
      </c>
      <c r="BC30" s="10">
        <f>CONFIG!$E81*'Commandes - Calculs auto'!BC9</f>
        <v>0</v>
      </c>
      <c r="BD30" s="10">
        <f>CONFIG!$E81*'Commandes - Calculs auto'!BD9</f>
        <v>0</v>
      </c>
      <c r="BE30" s="10">
        <f>CONFIG!$E81*'Commandes - Calculs auto'!BE9</f>
        <v>0</v>
      </c>
      <c r="BF30" s="10">
        <f>CONFIG!$E81*'Commandes - Calculs auto'!BF9</f>
        <v>0</v>
      </c>
      <c r="BG30" s="10">
        <f>CONFIG!$E81*'Commandes - Calculs auto'!BG9</f>
        <v>0</v>
      </c>
      <c r="BH30" s="10">
        <f>CONFIG!$E81*'Commandes - Calculs auto'!BH9</f>
        <v>0</v>
      </c>
      <c r="BI30" s="10">
        <f>CONFIG!$E81*'Commandes - Calculs auto'!BI9</f>
        <v>0</v>
      </c>
      <c r="BJ30" s="10">
        <f>CONFIG!$E81*'Commandes - Calculs auto'!BJ9</f>
        <v>0</v>
      </c>
      <c r="BK30" s="10">
        <f>CONFIG!$E81*'Commandes - Calculs auto'!BK9</f>
        <v>0</v>
      </c>
      <c r="BL30" s="10">
        <f>CONFIG!$E81*'Commandes - Calculs auto'!BL9</f>
        <v>0</v>
      </c>
      <c r="BM30" s="10">
        <f>CONFIG!$E81*'Commandes - Calculs auto'!BM9</f>
        <v>0</v>
      </c>
      <c r="BN30" s="10">
        <f>CONFIG!$E81*'Commandes - Calculs auto'!BN9</f>
        <v>0</v>
      </c>
      <c r="BO30" s="10">
        <f>CONFIG!$E81*'Commandes - Calculs auto'!BO9</f>
        <v>0</v>
      </c>
      <c r="BP30" s="10">
        <f>CONFIG!$E81*'Commandes - Calculs auto'!BP9</f>
        <v>0</v>
      </c>
      <c r="BQ30" s="10">
        <f>CONFIG!$E81*'Commandes - Calculs auto'!BQ9</f>
        <v>0</v>
      </c>
      <c r="BR30" s="10">
        <f>CONFIG!$E81*'Commandes - Calculs auto'!BR9</f>
        <v>0</v>
      </c>
      <c r="BS30" s="10">
        <f>CONFIG!$E81*'Commandes - Calculs auto'!BS9</f>
        <v>0</v>
      </c>
      <c r="BT30" s="10">
        <f>CONFIG!$E81*'Commandes - Calculs auto'!BT9</f>
        <v>0</v>
      </c>
      <c r="BU30" s="10">
        <f>CONFIG!$E81*'Commandes - Calculs auto'!BU9</f>
        <v>0</v>
      </c>
      <c r="BV30" s="10">
        <f>CONFIG!$E81*'Commandes - Calculs auto'!BV9</f>
        <v>0</v>
      </c>
      <c r="BW30" s="10">
        <f>CONFIG!$E81*'Commandes - Calculs auto'!BW9</f>
        <v>0</v>
      </c>
      <c r="BX30" s="10">
        <f>CONFIG!$E81*'Commandes - Calculs auto'!BX9</f>
        <v>0</v>
      </c>
      <c r="BY30" s="10">
        <f>CONFIG!$E81*'Commandes - Calculs auto'!BY9</f>
        <v>0</v>
      </c>
      <c r="BZ30" s="10">
        <f>CONFIG!$E81*'Commandes - Calculs auto'!BZ9</f>
        <v>0</v>
      </c>
      <c r="CA30" s="10">
        <f>CONFIG!$E81*'Commandes - Calculs auto'!CA9</f>
        <v>0</v>
      </c>
      <c r="CB30" s="10">
        <f>CONFIG!$E81*'Commandes - Calculs auto'!CB9</f>
        <v>0</v>
      </c>
      <c r="CC30" s="10">
        <f>CONFIG!$E81*'Commandes - Calculs auto'!CC9</f>
        <v>0</v>
      </c>
      <c r="CD30" s="10">
        <f>CONFIG!$E81*'Commandes - Calculs auto'!CD9</f>
        <v>0</v>
      </c>
      <c r="CE30" s="10">
        <f>CONFIG!$E81*'Commandes - Calculs auto'!CE9</f>
        <v>0</v>
      </c>
      <c r="CF30" s="10">
        <f>CONFIG!$E81*'Commandes - Calculs auto'!CF9</f>
        <v>0</v>
      </c>
      <c r="CG30" s="10">
        <f>CONFIG!$E81*'Commandes - Calculs auto'!CG9</f>
        <v>0</v>
      </c>
      <c r="CH30" s="10">
        <f>CONFIG!$E81*'Commandes - Calculs auto'!CH9</f>
        <v>0</v>
      </c>
      <c r="CI30" s="10">
        <f>CONFIG!$E81*'Commandes - Calculs auto'!CI9</f>
        <v>0</v>
      </c>
      <c r="CJ30" s="10">
        <f>CONFIG!$E81*'Commandes - Calculs auto'!CJ9</f>
        <v>0</v>
      </c>
      <c r="CK30" s="10">
        <f>CONFIG!$E81*'Commandes - Calculs auto'!CK9</f>
        <v>0</v>
      </c>
      <c r="CL30" s="10">
        <f>CONFIG!$E81*'Commandes - Calculs auto'!CL9</f>
        <v>0</v>
      </c>
      <c r="CM30" s="10">
        <f>CONFIG!$E81*'Commandes - Calculs auto'!CM9</f>
        <v>0</v>
      </c>
      <c r="CN30" s="10">
        <f>CONFIG!$E81*'Commandes - Calculs auto'!CN9</f>
        <v>0</v>
      </c>
      <c r="CO30" s="10">
        <f>CONFIG!$E81*'Commandes - Calculs auto'!CO9</f>
        <v>0</v>
      </c>
      <c r="CP30" s="10">
        <f>CONFIG!$E81*'Commandes - Calculs auto'!CP9</f>
        <v>0</v>
      </c>
      <c r="CQ30" s="10">
        <f>CONFIG!$E81*'Commandes - Calculs auto'!CQ9</f>
        <v>0</v>
      </c>
      <c r="CR30" s="10">
        <f>CONFIG!$E81*'Commandes - Calculs auto'!CR9</f>
        <v>0</v>
      </c>
      <c r="CS30" s="10">
        <f>CONFIG!$E81*'Commandes - Calculs auto'!CS9</f>
        <v>0</v>
      </c>
      <c r="CT30" s="10">
        <f>CONFIG!$E81*'Commandes - Calculs auto'!CT9</f>
        <v>0</v>
      </c>
      <c r="CU30" s="10">
        <f>CONFIG!$E81*'Commandes - Calculs auto'!CU9</f>
        <v>0</v>
      </c>
      <c r="CV30" s="10">
        <f>CONFIG!$E81*'Commandes - Calculs auto'!CV9</f>
        <v>0</v>
      </c>
      <c r="CW30" s="10">
        <f>CONFIG!$E81*'Commandes - Calculs auto'!CW9</f>
        <v>0</v>
      </c>
      <c r="CX30" s="10">
        <f>CONFIG!$E81*'Commandes - Calculs auto'!CX9</f>
        <v>0</v>
      </c>
      <c r="CY30" s="10">
        <f>CONFIG!$E81*'Commandes - Calculs auto'!CY9</f>
        <v>0</v>
      </c>
      <c r="CZ30" s="10">
        <f>CONFIG!$E81*'Commandes - Calculs auto'!CZ9</f>
        <v>0</v>
      </c>
      <c r="DA30" s="10">
        <f>CONFIG!$E81*'Commandes - Calculs auto'!DA9</f>
        <v>0</v>
      </c>
      <c r="DB30" s="10">
        <f>CONFIG!$E81*'Commandes - Calculs auto'!DB9</f>
        <v>0</v>
      </c>
      <c r="DC30" s="10">
        <f>CONFIG!$E81*'Commandes - Calculs auto'!DC9</f>
        <v>0</v>
      </c>
      <c r="DD30" s="10">
        <f>CONFIG!$E81*'Commandes - Calculs auto'!DD9</f>
        <v>0</v>
      </c>
      <c r="DE30" s="10">
        <f>CONFIG!$E81*'Commandes - Calculs auto'!DE9</f>
        <v>0</v>
      </c>
      <c r="DF30" s="10">
        <f>CONFIG!$E81*'Commandes - Calculs auto'!DF9</f>
        <v>0</v>
      </c>
      <c r="DG30" s="10">
        <f>CONFIG!$E81*'Commandes - Calculs auto'!DG9</f>
        <v>0</v>
      </c>
    </row>
    <row r="31">
      <c r="C31" s="6">
        <f>CONFIG!$C$15</f>
        <v>0</v>
      </c>
      <c r="D31" s="10">
        <f>CONFIG!$E82*'Commandes - Calculs auto'!D10</f>
        <v>0</v>
      </c>
      <c r="E31" s="10">
        <f>CONFIG!$E82*'Commandes - Calculs auto'!E10</f>
        <v>0</v>
      </c>
      <c r="F31" s="10">
        <f>CONFIG!$E82*'Commandes - Calculs auto'!F10</f>
        <v>0</v>
      </c>
      <c r="G31" s="10">
        <f>CONFIG!$E82*'Commandes - Calculs auto'!G10</f>
        <v>0</v>
      </c>
      <c r="H31" s="10">
        <f>CONFIG!$E82*'Commandes - Calculs auto'!H10</f>
        <v>0</v>
      </c>
      <c r="I31" s="10">
        <f>CONFIG!$E82*'Commandes - Calculs auto'!I10</f>
        <v>0</v>
      </c>
      <c r="J31" s="10">
        <f>CONFIG!$E82*'Commandes - Calculs auto'!J10</f>
        <v>0</v>
      </c>
      <c r="K31" s="10">
        <f>CONFIG!$E82*'Commandes - Calculs auto'!K10</f>
        <v>0</v>
      </c>
      <c r="L31" s="10">
        <f>CONFIG!$E82*'Commandes - Calculs auto'!L10</f>
        <v>0</v>
      </c>
      <c r="M31" s="10">
        <f>CONFIG!$E82*'Commandes - Calculs auto'!M10</f>
        <v>0</v>
      </c>
      <c r="N31" s="10">
        <f>CONFIG!$E82*'Commandes - Calculs auto'!N10</f>
        <v>0</v>
      </c>
      <c r="O31" s="10">
        <f>CONFIG!$E82*'Commandes - Calculs auto'!O10</f>
        <v>0</v>
      </c>
      <c r="P31" s="10">
        <f>CONFIG!$E82*'Commandes - Calculs auto'!P10</f>
        <v>0</v>
      </c>
      <c r="Q31" s="10">
        <f>CONFIG!$E82*'Commandes - Calculs auto'!Q10</f>
        <v>0</v>
      </c>
      <c r="R31" s="10">
        <f>CONFIG!$E82*'Commandes - Calculs auto'!R10</f>
        <v>0</v>
      </c>
      <c r="S31" s="10">
        <f>CONFIG!$E82*'Commandes - Calculs auto'!S10</f>
        <v>0</v>
      </c>
      <c r="T31" s="10">
        <f>CONFIG!$E82*'Commandes - Calculs auto'!T10</f>
        <v>0</v>
      </c>
      <c r="U31" s="10">
        <f>CONFIG!$E82*'Commandes - Calculs auto'!U10</f>
        <v>0</v>
      </c>
      <c r="V31" s="10">
        <f>CONFIG!$E82*'Commandes - Calculs auto'!V10</f>
        <v>0</v>
      </c>
      <c r="W31" s="10">
        <f>CONFIG!$E82*'Commandes - Calculs auto'!W10</f>
        <v>0</v>
      </c>
      <c r="X31" s="10">
        <f>CONFIG!$E82*'Commandes - Calculs auto'!X10</f>
        <v>0</v>
      </c>
      <c r="Y31" s="10">
        <f>CONFIG!$E82*'Commandes - Calculs auto'!Y10</f>
        <v>0</v>
      </c>
      <c r="Z31" s="10">
        <f>CONFIG!$E82*'Commandes - Calculs auto'!Z10</f>
        <v>0</v>
      </c>
      <c r="AA31" s="10">
        <f>CONFIG!$E82*'Commandes - Calculs auto'!AA10</f>
        <v>0</v>
      </c>
      <c r="AB31" s="10">
        <f>CONFIG!$E82*'Commandes - Calculs auto'!AB10</f>
        <v>0</v>
      </c>
      <c r="AC31" s="10">
        <f>CONFIG!$E82*'Commandes - Calculs auto'!AC10</f>
        <v>0</v>
      </c>
      <c r="AD31" s="10">
        <f>CONFIG!$E82*'Commandes - Calculs auto'!AD10</f>
        <v>0</v>
      </c>
      <c r="AE31" s="10">
        <f>CONFIG!$E82*'Commandes - Calculs auto'!AE10</f>
        <v>0</v>
      </c>
      <c r="AF31" s="10">
        <f>CONFIG!$E82*'Commandes - Calculs auto'!AF10</f>
        <v>0</v>
      </c>
      <c r="AG31" s="10">
        <f>CONFIG!$E82*'Commandes - Calculs auto'!AG10</f>
        <v>0</v>
      </c>
      <c r="AH31" s="10">
        <f>CONFIG!$E82*'Commandes - Calculs auto'!AH10</f>
        <v>0</v>
      </c>
      <c r="AI31" s="10">
        <f>CONFIG!$E82*'Commandes - Calculs auto'!AI10</f>
        <v>0</v>
      </c>
      <c r="AJ31" s="10">
        <f>CONFIG!$E82*'Commandes - Calculs auto'!AJ10</f>
        <v>0</v>
      </c>
      <c r="AK31" s="10">
        <f>CONFIG!$E82*'Commandes - Calculs auto'!AK10</f>
        <v>0</v>
      </c>
      <c r="AL31" s="10">
        <f>CONFIG!$E82*'Commandes - Calculs auto'!AL10</f>
        <v>0</v>
      </c>
      <c r="AM31" s="10">
        <f>CONFIG!$E82*'Commandes - Calculs auto'!AM10</f>
        <v>0</v>
      </c>
      <c r="AN31" s="10">
        <f>CONFIG!$E82*'Commandes - Calculs auto'!AN10</f>
        <v>0</v>
      </c>
      <c r="AO31" s="10">
        <f>CONFIG!$E82*'Commandes - Calculs auto'!AO10</f>
        <v>0</v>
      </c>
      <c r="AP31" s="10">
        <f>CONFIG!$E82*'Commandes - Calculs auto'!AP10</f>
        <v>0</v>
      </c>
      <c r="AQ31" s="10">
        <f>CONFIG!$E82*'Commandes - Calculs auto'!AQ10</f>
        <v>0</v>
      </c>
      <c r="AR31" s="10">
        <f>CONFIG!$E82*'Commandes - Calculs auto'!AR10</f>
        <v>0</v>
      </c>
      <c r="AS31" s="10">
        <f>CONFIG!$E82*'Commandes - Calculs auto'!AS10</f>
        <v>0</v>
      </c>
      <c r="AT31" s="10">
        <f>CONFIG!$E82*'Commandes - Calculs auto'!AT10</f>
        <v>0</v>
      </c>
      <c r="AU31" s="10">
        <f>CONFIG!$E82*'Commandes - Calculs auto'!AU10</f>
        <v>0</v>
      </c>
      <c r="AV31" s="10">
        <f>CONFIG!$E82*'Commandes - Calculs auto'!AV10</f>
        <v>0</v>
      </c>
      <c r="AW31" s="10">
        <f>CONFIG!$E82*'Commandes - Calculs auto'!AW10</f>
        <v>0</v>
      </c>
      <c r="AX31" s="10">
        <f>CONFIG!$E82*'Commandes - Calculs auto'!AX10</f>
        <v>0</v>
      </c>
      <c r="AY31" s="10">
        <f>CONFIG!$E82*'Commandes - Calculs auto'!AY10</f>
        <v>0</v>
      </c>
      <c r="AZ31" s="10">
        <f>CONFIG!$E82*'Commandes - Calculs auto'!AZ10</f>
        <v>0</v>
      </c>
      <c r="BA31" s="10">
        <f>CONFIG!$E82*'Commandes - Calculs auto'!BA10</f>
        <v>0</v>
      </c>
      <c r="BB31" s="10">
        <f>CONFIG!$E82*'Commandes - Calculs auto'!BB10</f>
        <v>0</v>
      </c>
      <c r="BC31" s="10">
        <f>CONFIG!$E82*'Commandes - Calculs auto'!BC10</f>
        <v>0</v>
      </c>
      <c r="BD31" s="10">
        <f>CONFIG!$E82*'Commandes - Calculs auto'!BD10</f>
        <v>0</v>
      </c>
      <c r="BE31" s="10">
        <f>CONFIG!$E82*'Commandes - Calculs auto'!BE10</f>
        <v>0</v>
      </c>
      <c r="BF31" s="10">
        <f>CONFIG!$E82*'Commandes - Calculs auto'!BF10</f>
        <v>0</v>
      </c>
      <c r="BG31" s="10">
        <f>CONFIG!$E82*'Commandes - Calculs auto'!BG10</f>
        <v>0</v>
      </c>
      <c r="BH31" s="10">
        <f>CONFIG!$E82*'Commandes - Calculs auto'!BH10</f>
        <v>0</v>
      </c>
      <c r="BI31" s="10">
        <f>CONFIG!$E82*'Commandes - Calculs auto'!BI10</f>
        <v>0</v>
      </c>
      <c r="BJ31" s="10">
        <f>CONFIG!$E82*'Commandes - Calculs auto'!BJ10</f>
        <v>0</v>
      </c>
      <c r="BK31" s="10">
        <f>CONFIG!$E82*'Commandes - Calculs auto'!BK10</f>
        <v>0</v>
      </c>
      <c r="BL31" s="10">
        <f>CONFIG!$E82*'Commandes - Calculs auto'!BL10</f>
        <v>0</v>
      </c>
      <c r="BM31" s="10">
        <f>CONFIG!$E82*'Commandes - Calculs auto'!BM10</f>
        <v>0</v>
      </c>
      <c r="BN31" s="10">
        <f>CONFIG!$E82*'Commandes - Calculs auto'!BN10</f>
        <v>0</v>
      </c>
      <c r="BO31" s="10">
        <f>CONFIG!$E82*'Commandes - Calculs auto'!BO10</f>
        <v>0</v>
      </c>
      <c r="BP31" s="10">
        <f>CONFIG!$E82*'Commandes - Calculs auto'!BP10</f>
        <v>0</v>
      </c>
      <c r="BQ31" s="10">
        <f>CONFIG!$E82*'Commandes - Calculs auto'!BQ10</f>
        <v>0</v>
      </c>
      <c r="BR31" s="10">
        <f>CONFIG!$E82*'Commandes - Calculs auto'!BR10</f>
        <v>0</v>
      </c>
      <c r="BS31" s="10">
        <f>CONFIG!$E82*'Commandes - Calculs auto'!BS10</f>
        <v>0</v>
      </c>
      <c r="BT31" s="10">
        <f>CONFIG!$E82*'Commandes - Calculs auto'!BT10</f>
        <v>0</v>
      </c>
      <c r="BU31" s="10">
        <f>CONFIG!$E82*'Commandes - Calculs auto'!BU10</f>
        <v>0</v>
      </c>
      <c r="BV31" s="10">
        <f>CONFIG!$E82*'Commandes - Calculs auto'!BV10</f>
        <v>0</v>
      </c>
      <c r="BW31" s="10">
        <f>CONFIG!$E82*'Commandes - Calculs auto'!BW10</f>
        <v>0</v>
      </c>
      <c r="BX31" s="10">
        <f>CONFIG!$E82*'Commandes - Calculs auto'!BX10</f>
        <v>0</v>
      </c>
      <c r="BY31" s="10">
        <f>CONFIG!$E82*'Commandes - Calculs auto'!BY10</f>
        <v>0</v>
      </c>
      <c r="BZ31" s="10">
        <f>CONFIG!$E82*'Commandes - Calculs auto'!BZ10</f>
        <v>0</v>
      </c>
      <c r="CA31" s="10">
        <f>CONFIG!$E82*'Commandes - Calculs auto'!CA10</f>
        <v>0</v>
      </c>
      <c r="CB31" s="10">
        <f>CONFIG!$E82*'Commandes - Calculs auto'!CB10</f>
        <v>0</v>
      </c>
      <c r="CC31" s="10">
        <f>CONFIG!$E82*'Commandes - Calculs auto'!CC10</f>
        <v>0</v>
      </c>
      <c r="CD31" s="10">
        <f>CONFIG!$E82*'Commandes - Calculs auto'!CD10</f>
        <v>0</v>
      </c>
      <c r="CE31" s="10">
        <f>CONFIG!$E82*'Commandes - Calculs auto'!CE10</f>
        <v>0</v>
      </c>
      <c r="CF31" s="10">
        <f>CONFIG!$E82*'Commandes - Calculs auto'!CF10</f>
        <v>0</v>
      </c>
      <c r="CG31" s="10">
        <f>CONFIG!$E82*'Commandes - Calculs auto'!CG10</f>
        <v>0</v>
      </c>
      <c r="CH31" s="10">
        <f>CONFIG!$E82*'Commandes - Calculs auto'!CH10</f>
        <v>0</v>
      </c>
      <c r="CI31" s="10">
        <f>CONFIG!$E82*'Commandes - Calculs auto'!CI10</f>
        <v>0</v>
      </c>
      <c r="CJ31" s="10">
        <f>CONFIG!$E82*'Commandes - Calculs auto'!CJ10</f>
        <v>0</v>
      </c>
      <c r="CK31" s="10">
        <f>CONFIG!$E82*'Commandes - Calculs auto'!CK10</f>
        <v>0</v>
      </c>
      <c r="CL31" s="10">
        <f>CONFIG!$E82*'Commandes - Calculs auto'!CL10</f>
        <v>0</v>
      </c>
      <c r="CM31" s="10">
        <f>CONFIG!$E82*'Commandes - Calculs auto'!CM10</f>
        <v>0</v>
      </c>
      <c r="CN31" s="10">
        <f>CONFIG!$E82*'Commandes - Calculs auto'!CN10</f>
        <v>0</v>
      </c>
      <c r="CO31" s="10">
        <f>CONFIG!$E82*'Commandes - Calculs auto'!CO10</f>
        <v>0</v>
      </c>
      <c r="CP31" s="10">
        <f>CONFIG!$E82*'Commandes - Calculs auto'!CP10</f>
        <v>0</v>
      </c>
      <c r="CQ31" s="10">
        <f>CONFIG!$E82*'Commandes - Calculs auto'!CQ10</f>
        <v>0</v>
      </c>
      <c r="CR31" s="10">
        <f>CONFIG!$E82*'Commandes - Calculs auto'!CR10</f>
        <v>0</v>
      </c>
      <c r="CS31" s="10">
        <f>CONFIG!$E82*'Commandes - Calculs auto'!CS10</f>
        <v>0</v>
      </c>
      <c r="CT31" s="10">
        <f>CONFIG!$E82*'Commandes - Calculs auto'!CT10</f>
        <v>0</v>
      </c>
      <c r="CU31" s="10">
        <f>CONFIG!$E82*'Commandes - Calculs auto'!CU10</f>
        <v>0</v>
      </c>
      <c r="CV31" s="10">
        <f>CONFIG!$E82*'Commandes - Calculs auto'!CV10</f>
        <v>0</v>
      </c>
      <c r="CW31" s="10">
        <f>CONFIG!$E82*'Commandes - Calculs auto'!CW10</f>
        <v>0</v>
      </c>
      <c r="CX31" s="10">
        <f>CONFIG!$E82*'Commandes - Calculs auto'!CX10</f>
        <v>0</v>
      </c>
      <c r="CY31" s="10">
        <f>CONFIG!$E82*'Commandes - Calculs auto'!CY10</f>
        <v>0</v>
      </c>
      <c r="CZ31" s="10">
        <f>CONFIG!$E82*'Commandes - Calculs auto'!CZ10</f>
        <v>0</v>
      </c>
      <c r="DA31" s="10">
        <f>CONFIG!$E82*'Commandes - Calculs auto'!DA10</f>
        <v>0</v>
      </c>
      <c r="DB31" s="10">
        <f>CONFIG!$E82*'Commandes - Calculs auto'!DB10</f>
        <v>0</v>
      </c>
      <c r="DC31" s="10">
        <f>CONFIG!$E82*'Commandes - Calculs auto'!DC10</f>
        <v>0</v>
      </c>
      <c r="DD31" s="10">
        <f>CONFIG!$E82*'Commandes - Calculs auto'!DD10</f>
        <v>0</v>
      </c>
      <c r="DE31" s="10">
        <f>CONFIG!$E82*'Commandes - Calculs auto'!DE10</f>
        <v>0</v>
      </c>
      <c r="DF31" s="10">
        <f>CONFIG!$E82*'Commandes - Calculs auto'!DF10</f>
        <v>0</v>
      </c>
      <c r="DG31" s="10">
        <f>CONFIG!$E82*'Commandes - Calculs auto'!DG10</f>
        <v>0</v>
      </c>
    </row>
    <row r="32">
      <c r="C32" s="6">
        <f>CONFIG!$C$16</f>
        <v>0</v>
      </c>
      <c r="D32" s="10">
        <f>CONFIG!$E83*'Commandes - Calculs auto'!D11</f>
        <v>0</v>
      </c>
      <c r="E32" s="10">
        <f>CONFIG!$E83*'Commandes - Calculs auto'!E11</f>
        <v>0</v>
      </c>
      <c r="F32" s="10">
        <f>CONFIG!$E83*'Commandes - Calculs auto'!F11</f>
        <v>0</v>
      </c>
      <c r="G32" s="10">
        <f>CONFIG!$E83*'Commandes - Calculs auto'!G11</f>
        <v>0</v>
      </c>
      <c r="H32" s="10">
        <f>CONFIG!$E83*'Commandes - Calculs auto'!H11</f>
        <v>0</v>
      </c>
      <c r="I32" s="10">
        <f>CONFIG!$E83*'Commandes - Calculs auto'!I11</f>
        <v>0</v>
      </c>
      <c r="J32" s="10">
        <f>CONFIG!$E83*'Commandes - Calculs auto'!J11</f>
        <v>0</v>
      </c>
      <c r="K32" s="10">
        <f>CONFIG!$E83*'Commandes - Calculs auto'!K11</f>
        <v>0</v>
      </c>
      <c r="L32" s="10">
        <f>CONFIG!$E83*'Commandes - Calculs auto'!L11</f>
        <v>0</v>
      </c>
      <c r="M32" s="10">
        <f>CONFIG!$E83*'Commandes - Calculs auto'!M11</f>
        <v>0</v>
      </c>
      <c r="N32" s="10">
        <f>CONFIG!$E83*'Commandes - Calculs auto'!N11</f>
        <v>0</v>
      </c>
      <c r="O32" s="10">
        <f>CONFIG!$E83*'Commandes - Calculs auto'!O11</f>
        <v>0</v>
      </c>
      <c r="P32" s="10">
        <f>CONFIG!$E83*'Commandes - Calculs auto'!P11</f>
        <v>0</v>
      </c>
      <c r="Q32" s="10">
        <f>CONFIG!$E83*'Commandes - Calculs auto'!Q11</f>
        <v>0</v>
      </c>
      <c r="R32" s="10">
        <f>CONFIG!$E83*'Commandes - Calculs auto'!R11</f>
        <v>0</v>
      </c>
      <c r="S32" s="10">
        <f>CONFIG!$E83*'Commandes - Calculs auto'!S11</f>
        <v>0</v>
      </c>
      <c r="T32" s="10">
        <f>CONFIG!$E83*'Commandes - Calculs auto'!T11</f>
        <v>0</v>
      </c>
      <c r="U32" s="10">
        <f>CONFIG!$E83*'Commandes - Calculs auto'!U11</f>
        <v>0</v>
      </c>
      <c r="V32" s="10">
        <f>CONFIG!$E83*'Commandes - Calculs auto'!V11</f>
        <v>0</v>
      </c>
      <c r="W32" s="10">
        <f>CONFIG!$E83*'Commandes - Calculs auto'!W11</f>
        <v>0</v>
      </c>
      <c r="X32" s="10">
        <f>CONFIG!$E83*'Commandes - Calculs auto'!X11</f>
        <v>0</v>
      </c>
      <c r="Y32" s="10">
        <f>CONFIG!$E83*'Commandes - Calculs auto'!Y11</f>
        <v>0</v>
      </c>
      <c r="Z32" s="10">
        <f>CONFIG!$E83*'Commandes - Calculs auto'!Z11</f>
        <v>0</v>
      </c>
      <c r="AA32" s="10">
        <f>CONFIG!$E83*'Commandes - Calculs auto'!AA11</f>
        <v>0</v>
      </c>
      <c r="AB32" s="10">
        <f>CONFIG!$E83*'Commandes - Calculs auto'!AB11</f>
        <v>0</v>
      </c>
      <c r="AC32" s="10">
        <f>CONFIG!$E83*'Commandes - Calculs auto'!AC11</f>
        <v>0</v>
      </c>
      <c r="AD32" s="10">
        <f>CONFIG!$E83*'Commandes - Calculs auto'!AD11</f>
        <v>0</v>
      </c>
      <c r="AE32" s="10">
        <f>CONFIG!$E83*'Commandes - Calculs auto'!AE11</f>
        <v>0</v>
      </c>
      <c r="AF32" s="10">
        <f>CONFIG!$E83*'Commandes - Calculs auto'!AF11</f>
        <v>0</v>
      </c>
      <c r="AG32" s="10">
        <f>CONFIG!$E83*'Commandes - Calculs auto'!AG11</f>
        <v>0</v>
      </c>
      <c r="AH32" s="10">
        <f>CONFIG!$E83*'Commandes - Calculs auto'!AH11</f>
        <v>0</v>
      </c>
      <c r="AI32" s="10">
        <f>CONFIG!$E83*'Commandes - Calculs auto'!AI11</f>
        <v>0</v>
      </c>
      <c r="AJ32" s="10">
        <f>CONFIG!$E83*'Commandes - Calculs auto'!AJ11</f>
        <v>0</v>
      </c>
      <c r="AK32" s="10">
        <f>CONFIG!$E83*'Commandes - Calculs auto'!AK11</f>
        <v>0</v>
      </c>
      <c r="AL32" s="10">
        <f>CONFIG!$E83*'Commandes - Calculs auto'!AL11</f>
        <v>0</v>
      </c>
      <c r="AM32" s="10">
        <f>CONFIG!$E83*'Commandes - Calculs auto'!AM11</f>
        <v>0</v>
      </c>
      <c r="AN32" s="10">
        <f>CONFIG!$E83*'Commandes - Calculs auto'!AN11</f>
        <v>0</v>
      </c>
      <c r="AO32" s="10">
        <f>CONFIG!$E83*'Commandes - Calculs auto'!AO11</f>
        <v>0</v>
      </c>
      <c r="AP32" s="10">
        <f>CONFIG!$E83*'Commandes - Calculs auto'!AP11</f>
        <v>0</v>
      </c>
      <c r="AQ32" s="10">
        <f>CONFIG!$E83*'Commandes - Calculs auto'!AQ11</f>
        <v>0</v>
      </c>
      <c r="AR32" s="10">
        <f>CONFIG!$E83*'Commandes - Calculs auto'!AR11</f>
        <v>0</v>
      </c>
      <c r="AS32" s="10">
        <f>CONFIG!$E83*'Commandes - Calculs auto'!AS11</f>
        <v>0</v>
      </c>
      <c r="AT32" s="10">
        <f>CONFIG!$E83*'Commandes - Calculs auto'!AT11</f>
        <v>0</v>
      </c>
      <c r="AU32" s="10">
        <f>CONFIG!$E83*'Commandes - Calculs auto'!AU11</f>
        <v>0</v>
      </c>
      <c r="AV32" s="10">
        <f>CONFIG!$E83*'Commandes - Calculs auto'!AV11</f>
        <v>0</v>
      </c>
      <c r="AW32" s="10">
        <f>CONFIG!$E83*'Commandes - Calculs auto'!AW11</f>
        <v>0</v>
      </c>
      <c r="AX32" s="10">
        <f>CONFIG!$E83*'Commandes - Calculs auto'!AX11</f>
        <v>0</v>
      </c>
      <c r="AY32" s="10">
        <f>CONFIG!$E83*'Commandes - Calculs auto'!AY11</f>
        <v>0</v>
      </c>
      <c r="AZ32" s="10">
        <f>CONFIG!$E83*'Commandes - Calculs auto'!AZ11</f>
        <v>0</v>
      </c>
      <c r="BA32" s="10">
        <f>CONFIG!$E83*'Commandes - Calculs auto'!BA11</f>
        <v>0</v>
      </c>
      <c r="BB32" s="10">
        <f>CONFIG!$E83*'Commandes - Calculs auto'!BB11</f>
        <v>0</v>
      </c>
      <c r="BC32" s="10">
        <f>CONFIG!$E83*'Commandes - Calculs auto'!BC11</f>
        <v>0</v>
      </c>
      <c r="BD32" s="10">
        <f>CONFIG!$E83*'Commandes - Calculs auto'!BD11</f>
        <v>0</v>
      </c>
      <c r="BE32" s="10">
        <f>CONFIG!$E83*'Commandes - Calculs auto'!BE11</f>
        <v>0</v>
      </c>
      <c r="BF32" s="10">
        <f>CONFIG!$E83*'Commandes - Calculs auto'!BF11</f>
        <v>0</v>
      </c>
      <c r="BG32" s="10">
        <f>CONFIG!$E83*'Commandes - Calculs auto'!BG11</f>
        <v>0</v>
      </c>
      <c r="BH32" s="10">
        <f>CONFIG!$E83*'Commandes - Calculs auto'!BH11</f>
        <v>0</v>
      </c>
      <c r="BI32" s="10">
        <f>CONFIG!$E83*'Commandes - Calculs auto'!BI11</f>
        <v>0</v>
      </c>
      <c r="BJ32" s="10">
        <f>CONFIG!$E83*'Commandes - Calculs auto'!BJ11</f>
        <v>0</v>
      </c>
      <c r="BK32" s="10">
        <f>CONFIG!$E83*'Commandes - Calculs auto'!BK11</f>
        <v>0</v>
      </c>
      <c r="BL32" s="10">
        <f>CONFIG!$E83*'Commandes - Calculs auto'!BL11</f>
        <v>0</v>
      </c>
      <c r="BM32" s="10">
        <f>CONFIG!$E83*'Commandes - Calculs auto'!BM11</f>
        <v>0</v>
      </c>
      <c r="BN32" s="10">
        <f>CONFIG!$E83*'Commandes - Calculs auto'!BN11</f>
        <v>0</v>
      </c>
      <c r="BO32" s="10">
        <f>CONFIG!$E83*'Commandes - Calculs auto'!BO11</f>
        <v>0</v>
      </c>
      <c r="BP32" s="10">
        <f>CONFIG!$E83*'Commandes - Calculs auto'!BP11</f>
        <v>0</v>
      </c>
      <c r="BQ32" s="10">
        <f>CONFIG!$E83*'Commandes - Calculs auto'!BQ11</f>
        <v>0</v>
      </c>
      <c r="BR32" s="10">
        <f>CONFIG!$E83*'Commandes - Calculs auto'!BR11</f>
        <v>0</v>
      </c>
      <c r="BS32" s="10">
        <f>CONFIG!$E83*'Commandes - Calculs auto'!BS11</f>
        <v>0</v>
      </c>
      <c r="BT32" s="10">
        <f>CONFIG!$E83*'Commandes - Calculs auto'!BT11</f>
        <v>0</v>
      </c>
      <c r="BU32" s="10">
        <f>CONFIG!$E83*'Commandes - Calculs auto'!BU11</f>
        <v>0</v>
      </c>
      <c r="BV32" s="10">
        <f>CONFIG!$E83*'Commandes - Calculs auto'!BV11</f>
        <v>0</v>
      </c>
      <c r="BW32" s="10">
        <f>CONFIG!$E83*'Commandes - Calculs auto'!BW11</f>
        <v>0</v>
      </c>
      <c r="BX32" s="10">
        <f>CONFIG!$E83*'Commandes - Calculs auto'!BX11</f>
        <v>0</v>
      </c>
      <c r="BY32" s="10">
        <f>CONFIG!$E83*'Commandes - Calculs auto'!BY11</f>
        <v>0</v>
      </c>
      <c r="BZ32" s="10">
        <f>CONFIG!$E83*'Commandes - Calculs auto'!BZ11</f>
        <v>0</v>
      </c>
      <c r="CA32" s="10">
        <f>CONFIG!$E83*'Commandes - Calculs auto'!CA11</f>
        <v>0</v>
      </c>
      <c r="CB32" s="10">
        <f>CONFIG!$E83*'Commandes - Calculs auto'!CB11</f>
        <v>0</v>
      </c>
      <c r="CC32" s="10">
        <f>CONFIG!$E83*'Commandes - Calculs auto'!CC11</f>
        <v>0</v>
      </c>
      <c r="CD32" s="10">
        <f>CONFIG!$E83*'Commandes - Calculs auto'!CD11</f>
        <v>0</v>
      </c>
      <c r="CE32" s="10">
        <f>CONFIG!$E83*'Commandes - Calculs auto'!CE11</f>
        <v>0</v>
      </c>
      <c r="CF32" s="10">
        <f>CONFIG!$E83*'Commandes - Calculs auto'!CF11</f>
        <v>0</v>
      </c>
      <c r="CG32" s="10">
        <f>CONFIG!$E83*'Commandes - Calculs auto'!CG11</f>
        <v>0</v>
      </c>
      <c r="CH32" s="10">
        <f>CONFIG!$E83*'Commandes - Calculs auto'!CH11</f>
        <v>0</v>
      </c>
      <c r="CI32" s="10">
        <f>CONFIG!$E83*'Commandes - Calculs auto'!CI11</f>
        <v>0</v>
      </c>
      <c r="CJ32" s="10">
        <f>CONFIG!$E83*'Commandes - Calculs auto'!CJ11</f>
        <v>0</v>
      </c>
      <c r="CK32" s="10">
        <f>CONFIG!$E83*'Commandes - Calculs auto'!CK11</f>
        <v>0</v>
      </c>
      <c r="CL32" s="10">
        <f>CONFIG!$E83*'Commandes - Calculs auto'!CL11</f>
        <v>0</v>
      </c>
      <c r="CM32" s="10">
        <f>CONFIG!$E83*'Commandes - Calculs auto'!CM11</f>
        <v>0</v>
      </c>
      <c r="CN32" s="10">
        <f>CONFIG!$E83*'Commandes - Calculs auto'!CN11</f>
        <v>0</v>
      </c>
      <c r="CO32" s="10">
        <f>CONFIG!$E83*'Commandes - Calculs auto'!CO11</f>
        <v>0</v>
      </c>
      <c r="CP32" s="10">
        <f>CONFIG!$E83*'Commandes - Calculs auto'!CP11</f>
        <v>0</v>
      </c>
      <c r="CQ32" s="10">
        <f>CONFIG!$E83*'Commandes - Calculs auto'!CQ11</f>
        <v>0</v>
      </c>
      <c r="CR32" s="10">
        <f>CONFIG!$E83*'Commandes - Calculs auto'!CR11</f>
        <v>0</v>
      </c>
      <c r="CS32" s="10">
        <f>CONFIG!$E83*'Commandes - Calculs auto'!CS11</f>
        <v>0</v>
      </c>
      <c r="CT32" s="10">
        <f>CONFIG!$E83*'Commandes - Calculs auto'!CT11</f>
        <v>0</v>
      </c>
      <c r="CU32" s="10">
        <f>CONFIG!$E83*'Commandes - Calculs auto'!CU11</f>
        <v>0</v>
      </c>
      <c r="CV32" s="10">
        <f>CONFIG!$E83*'Commandes - Calculs auto'!CV11</f>
        <v>0</v>
      </c>
      <c r="CW32" s="10">
        <f>CONFIG!$E83*'Commandes - Calculs auto'!CW11</f>
        <v>0</v>
      </c>
      <c r="CX32" s="10">
        <f>CONFIG!$E83*'Commandes - Calculs auto'!CX11</f>
        <v>0</v>
      </c>
      <c r="CY32" s="10">
        <f>CONFIG!$E83*'Commandes - Calculs auto'!CY11</f>
        <v>0</v>
      </c>
      <c r="CZ32" s="10">
        <f>CONFIG!$E83*'Commandes - Calculs auto'!CZ11</f>
        <v>0</v>
      </c>
      <c r="DA32" s="10">
        <f>CONFIG!$E83*'Commandes - Calculs auto'!DA11</f>
        <v>0</v>
      </c>
      <c r="DB32" s="10">
        <f>CONFIG!$E83*'Commandes - Calculs auto'!DB11</f>
        <v>0</v>
      </c>
      <c r="DC32" s="10">
        <f>CONFIG!$E83*'Commandes - Calculs auto'!DC11</f>
        <v>0</v>
      </c>
      <c r="DD32" s="10">
        <f>CONFIG!$E83*'Commandes - Calculs auto'!DD11</f>
        <v>0</v>
      </c>
      <c r="DE32" s="10">
        <f>CONFIG!$E83*'Commandes - Calculs auto'!DE11</f>
        <v>0</v>
      </c>
      <c r="DF32" s="10">
        <f>CONFIG!$E83*'Commandes - Calculs auto'!DF11</f>
        <v>0</v>
      </c>
      <c r="DG32" s="10">
        <f>CONFIG!$E83*'Commandes - Calculs auto'!DG11</f>
        <v>0</v>
      </c>
    </row>
    <row r="33">
      <c r="C33" s="6">
        <f>CONFIG!$C$17</f>
        <v>0</v>
      </c>
      <c r="D33" s="10">
        <f>CONFIG!$E84*'Commandes - Calculs auto'!D12</f>
        <v>0</v>
      </c>
      <c r="E33" s="10">
        <f>CONFIG!$E84*'Commandes - Calculs auto'!E12</f>
        <v>0</v>
      </c>
      <c r="F33" s="10">
        <f>CONFIG!$E84*'Commandes - Calculs auto'!F12</f>
        <v>0</v>
      </c>
      <c r="G33" s="10">
        <f>CONFIG!$E84*'Commandes - Calculs auto'!G12</f>
        <v>0</v>
      </c>
      <c r="H33" s="10">
        <f>CONFIG!$E84*'Commandes - Calculs auto'!H12</f>
        <v>0</v>
      </c>
      <c r="I33" s="10">
        <f>CONFIG!$E84*'Commandes - Calculs auto'!I12</f>
        <v>0</v>
      </c>
      <c r="J33" s="10">
        <f>CONFIG!$E84*'Commandes - Calculs auto'!J12</f>
        <v>0</v>
      </c>
      <c r="K33" s="10">
        <f>CONFIG!$E84*'Commandes - Calculs auto'!K12</f>
        <v>0</v>
      </c>
      <c r="L33" s="10">
        <f>CONFIG!$E84*'Commandes - Calculs auto'!L12</f>
        <v>0</v>
      </c>
      <c r="M33" s="10">
        <f>CONFIG!$E84*'Commandes - Calculs auto'!M12</f>
        <v>0</v>
      </c>
      <c r="N33" s="10">
        <f>CONFIG!$E84*'Commandes - Calculs auto'!N12</f>
        <v>0</v>
      </c>
      <c r="O33" s="10">
        <f>CONFIG!$E84*'Commandes - Calculs auto'!O12</f>
        <v>0</v>
      </c>
      <c r="P33" s="10">
        <f>CONFIG!$E84*'Commandes - Calculs auto'!P12</f>
        <v>0</v>
      </c>
      <c r="Q33" s="10">
        <f>CONFIG!$E84*'Commandes - Calculs auto'!Q12</f>
        <v>0</v>
      </c>
      <c r="R33" s="10">
        <f>CONFIG!$E84*'Commandes - Calculs auto'!R12</f>
        <v>0</v>
      </c>
      <c r="S33" s="10">
        <f>CONFIG!$E84*'Commandes - Calculs auto'!S12</f>
        <v>0</v>
      </c>
      <c r="T33" s="10">
        <f>CONFIG!$E84*'Commandes - Calculs auto'!T12</f>
        <v>0</v>
      </c>
      <c r="U33" s="10">
        <f>CONFIG!$E84*'Commandes - Calculs auto'!U12</f>
        <v>0</v>
      </c>
      <c r="V33" s="10">
        <f>CONFIG!$E84*'Commandes - Calculs auto'!V12</f>
        <v>0</v>
      </c>
      <c r="W33" s="10">
        <f>CONFIG!$E84*'Commandes - Calculs auto'!W12</f>
        <v>0</v>
      </c>
      <c r="X33" s="10">
        <f>CONFIG!$E84*'Commandes - Calculs auto'!X12</f>
        <v>0</v>
      </c>
      <c r="Y33" s="10">
        <f>CONFIG!$E84*'Commandes - Calculs auto'!Y12</f>
        <v>0</v>
      </c>
      <c r="Z33" s="10">
        <f>CONFIG!$E84*'Commandes - Calculs auto'!Z12</f>
        <v>0</v>
      </c>
      <c r="AA33" s="10">
        <f>CONFIG!$E84*'Commandes - Calculs auto'!AA12</f>
        <v>0</v>
      </c>
      <c r="AB33" s="10">
        <f>CONFIG!$E84*'Commandes - Calculs auto'!AB12</f>
        <v>0</v>
      </c>
      <c r="AC33" s="10">
        <f>CONFIG!$E84*'Commandes - Calculs auto'!AC12</f>
        <v>0</v>
      </c>
      <c r="AD33" s="10">
        <f>CONFIG!$E84*'Commandes - Calculs auto'!AD12</f>
        <v>0</v>
      </c>
      <c r="AE33" s="10">
        <f>CONFIG!$E84*'Commandes - Calculs auto'!AE12</f>
        <v>0</v>
      </c>
      <c r="AF33" s="10">
        <f>CONFIG!$E84*'Commandes - Calculs auto'!AF12</f>
        <v>0</v>
      </c>
      <c r="AG33" s="10">
        <f>CONFIG!$E84*'Commandes - Calculs auto'!AG12</f>
        <v>0</v>
      </c>
      <c r="AH33" s="10">
        <f>CONFIG!$E84*'Commandes - Calculs auto'!AH12</f>
        <v>0</v>
      </c>
      <c r="AI33" s="10">
        <f>CONFIG!$E84*'Commandes - Calculs auto'!AI12</f>
        <v>0</v>
      </c>
      <c r="AJ33" s="10">
        <f>CONFIG!$E84*'Commandes - Calculs auto'!AJ12</f>
        <v>0</v>
      </c>
      <c r="AK33" s="10">
        <f>CONFIG!$E84*'Commandes - Calculs auto'!AK12</f>
        <v>0</v>
      </c>
      <c r="AL33" s="10">
        <f>CONFIG!$E84*'Commandes - Calculs auto'!AL12</f>
        <v>0</v>
      </c>
      <c r="AM33" s="10">
        <f>CONFIG!$E84*'Commandes - Calculs auto'!AM12</f>
        <v>0</v>
      </c>
      <c r="AN33" s="10">
        <f>CONFIG!$E84*'Commandes - Calculs auto'!AN12</f>
        <v>0</v>
      </c>
      <c r="AO33" s="10">
        <f>CONFIG!$E84*'Commandes - Calculs auto'!AO12</f>
        <v>0</v>
      </c>
      <c r="AP33" s="10">
        <f>CONFIG!$E84*'Commandes - Calculs auto'!AP12</f>
        <v>0</v>
      </c>
      <c r="AQ33" s="10">
        <f>CONFIG!$E84*'Commandes - Calculs auto'!AQ12</f>
        <v>0</v>
      </c>
      <c r="AR33" s="10">
        <f>CONFIG!$E84*'Commandes - Calculs auto'!AR12</f>
        <v>0</v>
      </c>
      <c r="AS33" s="10">
        <f>CONFIG!$E84*'Commandes - Calculs auto'!AS12</f>
        <v>0</v>
      </c>
      <c r="AT33" s="10">
        <f>CONFIG!$E84*'Commandes - Calculs auto'!AT12</f>
        <v>0</v>
      </c>
      <c r="AU33" s="10">
        <f>CONFIG!$E84*'Commandes - Calculs auto'!AU12</f>
        <v>0</v>
      </c>
      <c r="AV33" s="10">
        <f>CONFIG!$E84*'Commandes - Calculs auto'!AV12</f>
        <v>0</v>
      </c>
      <c r="AW33" s="10">
        <f>CONFIG!$E84*'Commandes - Calculs auto'!AW12</f>
        <v>0</v>
      </c>
      <c r="AX33" s="10">
        <f>CONFIG!$E84*'Commandes - Calculs auto'!AX12</f>
        <v>0</v>
      </c>
      <c r="AY33" s="10">
        <f>CONFIG!$E84*'Commandes - Calculs auto'!AY12</f>
        <v>0</v>
      </c>
      <c r="AZ33" s="10">
        <f>CONFIG!$E84*'Commandes - Calculs auto'!AZ12</f>
        <v>0</v>
      </c>
      <c r="BA33" s="10">
        <f>CONFIG!$E84*'Commandes - Calculs auto'!BA12</f>
        <v>0</v>
      </c>
      <c r="BB33" s="10">
        <f>CONFIG!$E84*'Commandes - Calculs auto'!BB12</f>
        <v>0</v>
      </c>
      <c r="BC33" s="10">
        <f>CONFIG!$E84*'Commandes - Calculs auto'!BC12</f>
        <v>0</v>
      </c>
      <c r="BD33" s="10">
        <f>CONFIG!$E84*'Commandes - Calculs auto'!BD12</f>
        <v>0</v>
      </c>
      <c r="BE33" s="10">
        <f>CONFIG!$E84*'Commandes - Calculs auto'!BE12</f>
        <v>0</v>
      </c>
      <c r="BF33" s="10">
        <f>CONFIG!$E84*'Commandes - Calculs auto'!BF12</f>
        <v>0</v>
      </c>
      <c r="BG33" s="10">
        <f>CONFIG!$E84*'Commandes - Calculs auto'!BG12</f>
        <v>0</v>
      </c>
      <c r="BH33" s="10">
        <f>CONFIG!$E84*'Commandes - Calculs auto'!BH12</f>
        <v>0</v>
      </c>
      <c r="BI33" s="10">
        <f>CONFIG!$E84*'Commandes - Calculs auto'!BI12</f>
        <v>0</v>
      </c>
      <c r="BJ33" s="10">
        <f>CONFIG!$E84*'Commandes - Calculs auto'!BJ12</f>
        <v>0</v>
      </c>
      <c r="BK33" s="10">
        <f>CONFIG!$E84*'Commandes - Calculs auto'!BK12</f>
        <v>0</v>
      </c>
      <c r="BL33" s="10">
        <f>CONFIG!$E84*'Commandes - Calculs auto'!BL12</f>
        <v>0</v>
      </c>
      <c r="BM33" s="10">
        <f>CONFIG!$E84*'Commandes - Calculs auto'!BM12</f>
        <v>0</v>
      </c>
      <c r="BN33" s="10">
        <f>CONFIG!$E84*'Commandes - Calculs auto'!BN12</f>
        <v>0</v>
      </c>
      <c r="BO33" s="10">
        <f>CONFIG!$E84*'Commandes - Calculs auto'!BO12</f>
        <v>0</v>
      </c>
      <c r="BP33" s="10">
        <f>CONFIG!$E84*'Commandes - Calculs auto'!BP12</f>
        <v>0</v>
      </c>
      <c r="BQ33" s="10">
        <f>CONFIG!$E84*'Commandes - Calculs auto'!BQ12</f>
        <v>0</v>
      </c>
      <c r="BR33" s="10">
        <f>CONFIG!$E84*'Commandes - Calculs auto'!BR12</f>
        <v>0</v>
      </c>
      <c r="BS33" s="10">
        <f>CONFIG!$E84*'Commandes - Calculs auto'!BS12</f>
        <v>0</v>
      </c>
      <c r="BT33" s="10">
        <f>CONFIG!$E84*'Commandes - Calculs auto'!BT12</f>
        <v>0</v>
      </c>
      <c r="BU33" s="10">
        <f>CONFIG!$E84*'Commandes - Calculs auto'!BU12</f>
        <v>0</v>
      </c>
      <c r="BV33" s="10">
        <f>CONFIG!$E84*'Commandes - Calculs auto'!BV12</f>
        <v>0</v>
      </c>
      <c r="BW33" s="10">
        <f>CONFIG!$E84*'Commandes - Calculs auto'!BW12</f>
        <v>0</v>
      </c>
      <c r="BX33" s="10">
        <f>CONFIG!$E84*'Commandes - Calculs auto'!BX12</f>
        <v>0</v>
      </c>
      <c r="BY33" s="10">
        <f>CONFIG!$E84*'Commandes - Calculs auto'!BY12</f>
        <v>0</v>
      </c>
      <c r="BZ33" s="10">
        <f>CONFIG!$E84*'Commandes - Calculs auto'!BZ12</f>
        <v>0</v>
      </c>
      <c r="CA33" s="10">
        <f>CONFIG!$E84*'Commandes - Calculs auto'!CA12</f>
        <v>0</v>
      </c>
      <c r="CB33" s="10">
        <f>CONFIG!$E84*'Commandes - Calculs auto'!CB12</f>
        <v>0</v>
      </c>
      <c r="CC33" s="10">
        <f>CONFIG!$E84*'Commandes - Calculs auto'!CC12</f>
        <v>0</v>
      </c>
      <c r="CD33" s="10">
        <f>CONFIG!$E84*'Commandes - Calculs auto'!CD12</f>
        <v>0</v>
      </c>
      <c r="CE33" s="10">
        <f>CONFIG!$E84*'Commandes - Calculs auto'!CE12</f>
        <v>0</v>
      </c>
      <c r="CF33" s="10">
        <f>CONFIG!$E84*'Commandes - Calculs auto'!CF12</f>
        <v>0</v>
      </c>
      <c r="CG33" s="10">
        <f>CONFIG!$E84*'Commandes - Calculs auto'!CG12</f>
        <v>0</v>
      </c>
      <c r="CH33" s="10">
        <f>CONFIG!$E84*'Commandes - Calculs auto'!CH12</f>
        <v>0</v>
      </c>
      <c r="CI33" s="10">
        <f>CONFIG!$E84*'Commandes - Calculs auto'!CI12</f>
        <v>0</v>
      </c>
      <c r="CJ33" s="10">
        <f>CONFIG!$E84*'Commandes - Calculs auto'!CJ12</f>
        <v>0</v>
      </c>
      <c r="CK33" s="10">
        <f>CONFIG!$E84*'Commandes - Calculs auto'!CK12</f>
        <v>0</v>
      </c>
      <c r="CL33" s="10">
        <f>CONFIG!$E84*'Commandes - Calculs auto'!CL12</f>
        <v>0</v>
      </c>
      <c r="CM33" s="10">
        <f>CONFIG!$E84*'Commandes - Calculs auto'!CM12</f>
        <v>0</v>
      </c>
      <c r="CN33" s="10">
        <f>CONFIG!$E84*'Commandes - Calculs auto'!CN12</f>
        <v>0</v>
      </c>
      <c r="CO33" s="10">
        <f>CONFIG!$E84*'Commandes - Calculs auto'!CO12</f>
        <v>0</v>
      </c>
      <c r="CP33" s="10">
        <f>CONFIG!$E84*'Commandes - Calculs auto'!CP12</f>
        <v>0</v>
      </c>
      <c r="CQ33" s="10">
        <f>CONFIG!$E84*'Commandes - Calculs auto'!CQ12</f>
        <v>0</v>
      </c>
      <c r="CR33" s="10">
        <f>CONFIG!$E84*'Commandes - Calculs auto'!CR12</f>
        <v>0</v>
      </c>
      <c r="CS33" s="10">
        <f>CONFIG!$E84*'Commandes - Calculs auto'!CS12</f>
        <v>0</v>
      </c>
      <c r="CT33" s="10">
        <f>CONFIG!$E84*'Commandes - Calculs auto'!CT12</f>
        <v>0</v>
      </c>
      <c r="CU33" s="10">
        <f>CONFIG!$E84*'Commandes - Calculs auto'!CU12</f>
        <v>0</v>
      </c>
      <c r="CV33" s="10">
        <f>CONFIG!$E84*'Commandes - Calculs auto'!CV12</f>
        <v>0</v>
      </c>
      <c r="CW33" s="10">
        <f>CONFIG!$E84*'Commandes - Calculs auto'!CW12</f>
        <v>0</v>
      </c>
      <c r="CX33" s="10">
        <f>CONFIG!$E84*'Commandes - Calculs auto'!CX12</f>
        <v>0</v>
      </c>
      <c r="CY33" s="10">
        <f>CONFIG!$E84*'Commandes - Calculs auto'!CY12</f>
        <v>0</v>
      </c>
      <c r="CZ33" s="10">
        <f>CONFIG!$E84*'Commandes - Calculs auto'!CZ12</f>
        <v>0</v>
      </c>
      <c r="DA33" s="10">
        <f>CONFIG!$E84*'Commandes - Calculs auto'!DA12</f>
        <v>0</v>
      </c>
      <c r="DB33" s="10">
        <f>CONFIG!$E84*'Commandes - Calculs auto'!DB12</f>
        <v>0</v>
      </c>
      <c r="DC33" s="10">
        <f>CONFIG!$E84*'Commandes - Calculs auto'!DC12</f>
        <v>0</v>
      </c>
      <c r="DD33" s="10">
        <f>CONFIG!$E84*'Commandes - Calculs auto'!DD12</f>
        <v>0</v>
      </c>
      <c r="DE33" s="10">
        <f>CONFIG!$E84*'Commandes - Calculs auto'!DE12</f>
        <v>0</v>
      </c>
      <c r="DF33" s="10">
        <f>CONFIG!$E84*'Commandes - Calculs auto'!DF12</f>
        <v>0</v>
      </c>
      <c r="DG33" s="10">
        <f>CONFIG!$E84*'Commandes - Calculs auto'!DG12</f>
        <v>0</v>
      </c>
    </row>
    <row r="34">
      <c r="C34" s="6">
        <f>CONFIG!$C$18</f>
        <v>0</v>
      </c>
      <c r="D34" s="10">
        <f>CONFIG!$E85*'Commandes - Calculs auto'!D13</f>
        <v>0</v>
      </c>
      <c r="E34" s="10">
        <f>CONFIG!$E85*'Commandes - Calculs auto'!E13</f>
        <v>0</v>
      </c>
      <c r="F34" s="10">
        <f>CONFIG!$E85*'Commandes - Calculs auto'!F13</f>
        <v>0</v>
      </c>
      <c r="G34" s="10">
        <f>CONFIG!$E85*'Commandes - Calculs auto'!G13</f>
        <v>0</v>
      </c>
      <c r="H34" s="10">
        <f>CONFIG!$E85*'Commandes - Calculs auto'!H13</f>
        <v>0</v>
      </c>
      <c r="I34" s="10">
        <f>CONFIG!$E85*'Commandes - Calculs auto'!I13</f>
        <v>0</v>
      </c>
      <c r="J34" s="10">
        <f>CONFIG!$E85*'Commandes - Calculs auto'!J13</f>
        <v>0</v>
      </c>
      <c r="K34" s="10">
        <f>CONFIG!$E85*'Commandes - Calculs auto'!K13</f>
        <v>0</v>
      </c>
      <c r="L34" s="10">
        <f>CONFIG!$E85*'Commandes - Calculs auto'!L13</f>
        <v>0</v>
      </c>
      <c r="M34" s="10">
        <f>CONFIG!$E85*'Commandes - Calculs auto'!M13</f>
        <v>0</v>
      </c>
      <c r="N34" s="10">
        <f>CONFIG!$E85*'Commandes - Calculs auto'!N13</f>
        <v>0</v>
      </c>
      <c r="O34" s="10">
        <f>CONFIG!$E85*'Commandes - Calculs auto'!O13</f>
        <v>0</v>
      </c>
      <c r="P34" s="10">
        <f>CONFIG!$E85*'Commandes - Calculs auto'!P13</f>
        <v>0</v>
      </c>
      <c r="Q34" s="10">
        <f>CONFIG!$E85*'Commandes - Calculs auto'!Q13</f>
        <v>0</v>
      </c>
      <c r="R34" s="10">
        <f>CONFIG!$E85*'Commandes - Calculs auto'!R13</f>
        <v>0</v>
      </c>
      <c r="S34" s="10">
        <f>CONFIG!$E85*'Commandes - Calculs auto'!S13</f>
        <v>0</v>
      </c>
      <c r="T34" s="10">
        <f>CONFIG!$E85*'Commandes - Calculs auto'!T13</f>
        <v>0</v>
      </c>
      <c r="U34" s="10">
        <f>CONFIG!$E85*'Commandes - Calculs auto'!U13</f>
        <v>0</v>
      </c>
      <c r="V34" s="10">
        <f>CONFIG!$E85*'Commandes - Calculs auto'!V13</f>
        <v>0</v>
      </c>
      <c r="W34" s="10">
        <f>CONFIG!$E85*'Commandes - Calculs auto'!W13</f>
        <v>0</v>
      </c>
      <c r="X34" s="10">
        <f>CONFIG!$E85*'Commandes - Calculs auto'!X13</f>
        <v>0</v>
      </c>
      <c r="Y34" s="10">
        <f>CONFIG!$E85*'Commandes - Calculs auto'!Y13</f>
        <v>0</v>
      </c>
      <c r="Z34" s="10">
        <f>CONFIG!$E85*'Commandes - Calculs auto'!Z13</f>
        <v>0</v>
      </c>
      <c r="AA34" s="10">
        <f>CONFIG!$E85*'Commandes - Calculs auto'!AA13</f>
        <v>0</v>
      </c>
      <c r="AB34" s="10">
        <f>CONFIG!$E85*'Commandes - Calculs auto'!AB13</f>
        <v>0</v>
      </c>
      <c r="AC34" s="10">
        <f>CONFIG!$E85*'Commandes - Calculs auto'!AC13</f>
        <v>0</v>
      </c>
      <c r="AD34" s="10">
        <f>CONFIG!$E85*'Commandes - Calculs auto'!AD13</f>
        <v>0</v>
      </c>
      <c r="AE34" s="10">
        <f>CONFIG!$E85*'Commandes - Calculs auto'!AE13</f>
        <v>0</v>
      </c>
      <c r="AF34" s="10">
        <f>CONFIG!$E85*'Commandes - Calculs auto'!AF13</f>
        <v>0</v>
      </c>
      <c r="AG34" s="10">
        <f>CONFIG!$E85*'Commandes - Calculs auto'!AG13</f>
        <v>0</v>
      </c>
      <c r="AH34" s="10">
        <f>CONFIG!$E85*'Commandes - Calculs auto'!AH13</f>
        <v>0</v>
      </c>
      <c r="AI34" s="10">
        <f>CONFIG!$E85*'Commandes - Calculs auto'!AI13</f>
        <v>0</v>
      </c>
      <c r="AJ34" s="10">
        <f>CONFIG!$E85*'Commandes - Calculs auto'!AJ13</f>
        <v>0</v>
      </c>
      <c r="AK34" s="10">
        <f>CONFIG!$E85*'Commandes - Calculs auto'!AK13</f>
        <v>0</v>
      </c>
      <c r="AL34" s="10">
        <f>CONFIG!$E85*'Commandes - Calculs auto'!AL13</f>
        <v>0</v>
      </c>
      <c r="AM34" s="10">
        <f>CONFIG!$E85*'Commandes - Calculs auto'!AM13</f>
        <v>0</v>
      </c>
      <c r="AN34" s="10">
        <f>CONFIG!$E85*'Commandes - Calculs auto'!AN13</f>
        <v>0</v>
      </c>
      <c r="AO34" s="10">
        <f>CONFIG!$E85*'Commandes - Calculs auto'!AO13</f>
        <v>0</v>
      </c>
      <c r="AP34" s="10">
        <f>CONFIG!$E85*'Commandes - Calculs auto'!AP13</f>
        <v>0</v>
      </c>
      <c r="AQ34" s="10">
        <f>CONFIG!$E85*'Commandes - Calculs auto'!AQ13</f>
        <v>0</v>
      </c>
      <c r="AR34" s="10">
        <f>CONFIG!$E85*'Commandes - Calculs auto'!AR13</f>
        <v>0</v>
      </c>
      <c r="AS34" s="10">
        <f>CONFIG!$E85*'Commandes - Calculs auto'!AS13</f>
        <v>0</v>
      </c>
      <c r="AT34" s="10">
        <f>CONFIG!$E85*'Commandes - Calculs auto'!AT13</f>
        <v>0</v>
      </c>
      <c r="AU34" s="10">
        <f>CONFIG!$E85*'Commandes - Calculs auto'!AU13</f>
        <v>0</v>
      </c>
      <c r="AV34" s="10">
        <f>CONFIG!$E85*'Commandes - Calculs auto'!AV13</f>
        <v>0</v>
      </c>
      <c r="AW34" s="10">
        <f>CONFIG!$E85*'Commandes - Calculs auto'!AW13</f>
        <v>0</v>
      </c>
      <c r="AX34" s="10">
        <f>CONFIG!$E85*'Commandes - Calculs auto'!AX13</f>
        <v>0</v>
      </c>
      <c r="AY34" s="10">
        <f>CONFIG!$E85*'Commandes - Calculs auto'!AY13</f>
        <v>0</v>
      </c>
      <c r="AZ34" s="10">
        <f>CONFIG!$E85*'Commandes - Calculs auto'!AZ13</f>
        <v>0</v>
      </c>
      <c r="BA34" s="10">
        <f>CONFIG!$E85*'Commandes - Calculs auto'!BA13</f>
        <v>0</v>
      </c>
      <c r="BB34" s="10">
        <f>CONFIG!$E85*'Commandes - Calculs auto'!BB13</f>
        <v>0</v>
      </c>
      <c r="BC34" s="10">
        <f>CONFIG!$E85*'Commandes - Calculs auto'!BC13</f>
        <v>0</v>
      </c>
      <c r="BD34" s="10">
        <f>CONFIG!$E85*'Commandes - Calculs auto'!BD13</f>
        <v>0</v>
      </c>
      <c r="BE34" s="10">
        <f>CONFIG!$E85*'Commandes - Calculs auto'!BE13</f>
        <v>0</v>
      </c>
      <c r="BF34" s="10">
        <f>CONFIG!$E85*'Commandes - Calculs auto'!BF13</f>
        <v>0</v>
      </c>
      <c r="BG34" s="10">
        <f>CONFIG!$E85*'Commandes - Calculs auto'!BG13</f>
        <v>0</v>
      </c>
      <c r="BH34" s="10">
        <f>CONFIG!$E85*'Commandes - Calculs auto'!BH13</f>
        <v>0</v>
      </c>
      <c r="BI34" s="10">
        <f>CONFIG!$E85*'Commandes - Calculs auto'!BI13</f>
        <v>0</v>
      </c>
      <c r="BJ34" s="10">
        <f>CONFIG!$E85*'Commandes - Calculs auto'!BJ13</f>
        <v>0</v>
      </c>
      <c r="BK34" s="10">
        <f>CONFIG!$E85*'Commandes - Calculs auto'!BK13</f>
        <v>0</v>
      </c>
      <c r="BL34" s="10">
        <f>CONFIG!$E85*'Commandes - Calculs auto'!BL13</f>
        <v>0</v>
      </c>
      <c r="BM34" s="10">
        <f>CONFIG!$E85*'Commandes - Calculs auto'!BM13</f>
        <v>0</v>
      </c>
      <c r="BN34" s="10">
        <f>CONFIG!$E85*'Commandes - Calculs auto'!BN13</f>
        <v>0</v>
      </c>
      <c r="BO34" s="10">
        <f>CONFIG!$E85*'Commandes - Calculs auto'!BO13</f>
        <v>0</v>
      </c>
      <c r="BP34" s="10">
        <f>CONFIG!$E85*'Commandes - Calculs auto'!BP13</f>
        <v>0</v>
      </c>
      <c r="BQ34" s="10">
        <f>CONFIG!$E85*'Commandes - Calculs auto'!BQ13</f>
        <v>0</v>
      </c>
      <c r="BR34" s="10">
        <f>CONFIG!$E85*'Commandes - Calculs auto'!BR13</f>
        <v>0</v>
      </c>
      <c r="BS34" s="10">
        <f>CONFIG!$E85*'Commandes - Calculs auto'!BS13</f>
        <v>0</v>
      </c>
      <c r="BT34" s="10">
        <f>CONFIG!$E85*'Commandes - Calculs auto'!BT13</f>
        <v>0</v>
      </c>
      <c r="BU34" s="10">
        <f>CONFIG!$E85*'Commandes - Calculs auto'!BU13</f>
        <v>0</v>
      </c>
      <c r="BV34" s="10">
        <f>CONFIG!$E85*'Commandes - Calculs auto'!BV13</f>
        <v>0</v>
      </c>
      <c r="BW34" s="10">
        <f>CONFIG!$E85*'Commandes - Calculs auto'!BW13</f>
        <v>0</v>
      </c>
      <c r="BX34" s="10">
        <f>CONFIG!$E85*'Commandes - Calculs auto'!BX13</f>
        <v>0</v>
      </c>
      <c r="BY34" s="10">
        <f>CONFIG!$E85*'Commandes - Calculs auto'!BY13</f>
        <v>0</v>
      </c>
      <c r="BZ34" s="10">
        <f>CONFIG!$E85*'Commandes - Calculs auto'!BZ13</f>
        <v>0</v>
      </c>
      <c r="CA34" s="10">
        <f>CONFIG!$E85*'Commandes - Calculs auto'!CA13</f>
        <v>0</v>
      </c>
      <c r="CB34" s="10">
        <f>CONFIG!$E85*'Commandes - Calculs auto'!CB13</f>
        <v>0</v>
      </c>
      <c r="CC34" s="10">
        <f>CONFIG!$E85*'Commandes - Calculs auto'!CC13</f>
        <v>0</v>
      </c>
      <c r="CD34" s="10">
        <f>CONFIG!$E85*'Commandes - Calculs auto'!CD13</f>
        <v>0</v>
      </c>
      <c r="CE34" s="10">
        <f>CONFIG!$E85*'Commandes - Calculs auto'!CE13</f>
        <v>0</v>
      </c>
      <c r="CF34" s="10">
        <f>CONFIG!$E85*'Commandes - Calculs auto'!CF13</f>
        <v>0</v>
      </c>
      <c r="CG34" s="10">
        <f>CONFIG!$E85*'Commandes - Calculs auto'!CG13</f>
        <v>0</v>
      </c>
      <c r="CH34" s="10">
        <f>CONFIG!$E85*'Commandes - Calculs auto'!CH13</f>
        <v>0</v>
      </c>
      <c r="CI34" s="10">
        <f>CONFIG!$E85*'Commandes - Calculs auto'!CI13</f>
        <v>0</v>
      </c>
      <c r="CJ34" s="10">
        <f>CONFIG!$E85*'Commandes - Calculs auto'!CJ13</f>
        <v>0</v>
      </c>
      <c r="CK34" s="10">
        <f>CONFIG!$E85*'Commandes - Calculs auto'!CK13</f>
        <v>0</v>
      </c>
      <c r="CL34" s="10">
        <f>CONFIG!$E85*'Commandes - Calculs auto'!CL13</f>
        <v>0</v>
      </c>
      <c r="CM34" s="10">
        <f>CONFIG!$E85*'Commandes - Calculs auto'!CM13</f>
        <v>0</v>
      </c>
      <c r="CN34" s="10">
        <f>CONFIG!$E85*'Commandes - Calculs auto'!CN13</f>
        <v>0</v>
      </c>
      <c r="CO34" s="10">
        <f>CONFIG!$E85*'Commandes - Calculs auto'!CO13</f>
        <v>0</v>
      </c>
      <c r="CP34" s="10">
        <f>CONFIG!$E85*'Commandes - Calculs auto'!CP13</f>
        <v>0</v>
      </c>
      <c r="CQ34" s="10">
        <f>CONFIG!$E85*'Commandes - Calculs auto'!CQ13</f>
        <v>0</v>
      </c>
      <c r="CR34" s="10">
        <f>CONFIG!$E85*'Commandes - Calculs auto'!CR13</f>
        <v>0</v>
      </c>
      <c r="CS34" s="10">
        <f>CONFIG!$E85*'Commandes - Calculs auto'!CS13</f>
        <v>0</v>
      </c>
      <c r="CT34" s="10">
        <f>CONFIG!$E85*'Commandes - Calculs auto'!CT13</f>
        <v>0</v>
      </c>
      <c r="CU34" s="10">
        <f>CONFIG!$E85*'Commandes - Calculs auto'!CU13</f>
        <v>0</v>
      </c>
      <c r="CV34" s="10">
        <f>CONFIG!$E85*'Commandes - Calculs auto'!CV13</f>
        <v>0</v>
      </c>
      <c r="CW34" s="10">
        <f>CONFIG!$E85*'Commandes - Calculs auto'!CW13</f>
        <v>0</v>
      </c>
      <c r="CX34" s="10">
        <f>CONFIG!$E85*'Commandes - Calculs auto'!CX13</f>
        <v>0</v>
      </c>
      <c r="CY34" s="10">
        <f>CONFIG!$E85*'Commandes - Calculs auto'!CY13</f>
        <v>0</v>
      </c>
      <c r="CZ34" s="10">
        <f>CONFIG!$E85*'Commandes - Calculs auto'!CZ13</f>
        <v>0</v>
      </c>
      <c r="DA34" s="10">
        <f>CONFIG!$E85*'Commandes - Calculs auto'!DA13</f>
        <v>0</v>
      </c>
      <c r="DB34" s="10">
        <f>CONFIG!$E85*'Commandes - Calculs auto'!DB13</f>
        <v>0</v>
      </c>
      <c r="DC34" s="10">
        <f>CONFIG!$E85*'Commandes - Calculs auto'!DC13</f>
        <v>0</v>
      </c>
      <c r="DD34" s="10">
        <f>CONFIG!$E85*'Commandes - Calculs auto'!DD13</f>
        <v>0</v>
      </c>
      <c r="DE34" s="10">
        <f>CONFIG!$E85*'Commandes - Calculs auto'!DE13</f>
        <v>0</v>
      </c>
      <c r="DF34" s="10">
        <f>CONFIG!$E85*'Commandes - Calculs auto'!DF13</f>
        <v>0</v>
      </c>
      <c r="DG34" s="10">
        <f>CONFIG!$E85*'Commandes - Calculs auto'!DG13</f>
        <v>0</v>
      </c>
    </row>
    <row r="35">
      <c r="C35" s="6">
        <f>CONFIG!$C$19</f>
        <v>0</v>
      </c>
      <c r="D35" s="10">
        <f>CONFIG!$E86*'Commandes - Calculs auto'!D14</f>
        <v>0</v>
      </c>
      <c r="E35" s="10">
        <f>CONFIG!$E86*'Commandes - Calculs auto'!E14</f>
        <v>0</v>
      </c>
      <c r="F35" s="10">
        <f>CONFIG!$E86*'Commandes - Calculs auto'!F14</f>
        <v>0</v>
      </c>
      <c r="G35" s="10">
        <f>CONFIG!$E86*'Commandes - Calculs auto'!G14</f>
        <v>0</v>
      </c>
      <c r="H35" s="10">
        <f>CONFIG!$E86*'Commandes - Calculs auto'!H14</f>
        <v>0</v>
      </c>
      <c r="I35" s="10">
        <f>CONFIG!$E86*'Commandes - Calculs auto'!I14</f>
        <v>0</v>
      </c>
      <c r="J35" s="10">
        <f>CONFIG!$E86*'Commandes - Calculs auto'!J14</f>
        <v>0</v>
      </c>
      <c r="K35" s="10">
        <f>CONFIG!$E86*'Commandes - Calculs auto'!K14</f>
        <v>0</v>
      </c>
      <c r="L35" s="10">
        <f>CONFIG!$E86*'Commandes - Calculs auto'!L14</f>
        <v>0</v>
      </c>
      <c r="M35" s="10">
        <f>CONFIG!$E86*'Commandes - Calculs auto'!M14</f>
        <v>0</v>
      </c>
      <c r="N35" s="10">
        <f>CONFIG!$E86*'Commandes - Calculs auto'!N14</f>
        <v>0</v>
      </c>
      <c r="O35" s="10">
        <f>CONFIG!$E86*'Commandes - Calculs auto'!O14</f>
        <v>0</v>
      </c>
      <c r="P35" s="10">
        <f>CONFIG!$E86*'Commandes - Calculs auto'!P14</f>
        <v>0</v>
      </c>
      <c r="Q35" s="10">
        <f>CONFIG!$E86*'Commandes - Calculs auto'!Q14</f>
        <v>0</v>
      </c>
      <c r="R35" s="10">
        <f>CONFIG!$E86*'Commandes - Calculs auto'!R14</f>
        <v>0</v>
      </c>
      <c r="S35" s="10">
        <f>CONFIG!$E86*'Commandes - Calculs auto'!S14</f>
        <v>0</v>
      </c>
      <c r="T35" s="10">
        <f>CONFIG!$E86*'Commandes - Calculs auto'!T14</f>
        <v>0</v>
      </c>
      <c r="U35" s="10">
        <f>CONFIG!$E86*'Commandes - Calculs auto'!U14</f>
        <v>0</v>
      </c>
      <c r="V35" s="10">
        <f>CONFIG!$E86*'Commandes - Calculs auto'!V14</f>
        <v>0</v>
      </c>
      <c r="W35" s="10">
        <f>CONFIG!$E86*'Commandes - Calculs auto'!W14</f>
        <v>0</v>
      </c>
      <c r="X35" s="10">
        <f>CONFIG!$E86*'Commandes - Calculs auto'!X14</f>
        <v>0</v>
      </c>
      <c r="Y35" s="10">
        <f>CONFIG!$E86*'Commandes - Calculs auto'!Y14</f>
        <v>0</v>
      </c>
      <c r="Z35" s="10">
        <f>CONFIG!$E86*'Commandes - Calculs auto'!Z14</f>
        <v>0</v>
      </c>
      <c r="AA35" s="10">
        <f>CONFIG!$E86*'Commandes - Calculs auto'!AA14</f>
        <v>0</v>
      </c>
      <c r="AB35" s="10">
        <f>CONFIG!$E86*'Commandes - Calculs auto'!AB14</f>
        <v>0</v>
      </c>
      <c r="AC35" s="10">
        <f>CONFIG!$E86*'Commandes - Calculs auto'!AC14</f>
        <v>0</v>
      </c>
      <c r="AD35" s="10">
        <f>CONFIG!$E86*'Commandes - Calculs auto'!AD14</f>
        <v>0</v>
      </c>
      <c r="AE35" s="10">
        <f>CONFIG!$E86*'Commandes - Calculs auto'!AE14</f>
        <v>0</v>
      </c>
      <c r="AF35" s="10">
        <f>CONFIG!$E86*'Commandes - Calculs auto'!AF14</f>
        <v>0</v>
      </c>
      <c r="AG35" s="10">
        <f>CONFIG!$E86*'Commandes - Calculs auto'!AG14</f>
        <v>0</v>
      </c>
      <c r="AH35" s="10">
        <f>CONFIG!$E86*'Commandes - Calculs auto'!AH14</f>
        <v>0</v>
      </c>
      <c r="AI35" s="10">
        <f>CONFIG!$E86*'Commandes - Calculs auto'!AI14</f>
        <v>0</v>
      </c>
      <c r="AJ35" s="10">
        <f>CONFIG!$E86*'Commandes - Calculs auto'!AJ14</f>
        <v>0</v>
      </c>
      <c r="AK35" s="10">
        <f>CONFIG!$E86*'Commandes - Calculs auto'!AK14</f>
        <v>0</v>
      </c>
      <c r="AL35" s="10">
        <f>CONFIG!$E86*'Commandes - Calculs auto'!AL14</f>
        <v>0</v>
      </c>
      <c r="AM35" s="10">
        <f>CONFIG!$E86*'Commandes - Calculs auto'!AM14</f>
        <v>0</v>
      </c>
      <c r="AN35" s="10">
        <f>CONFIG!$E86*'Commandes - Calculs auto'!AN14</f>
        <v>0</v>
      </c>
      <c r="AO35" s="10">
        <f>CONFIG!$E86*'Commandes - Calculs auto'!AO14</f>
        <v>0</v>
      </c>
      <c r="AP35" s="10">
        <f>CONFIG!$E86*'Commandes - Calculs auto'!AP14</f>
        <v>0</v>
      </c>
      <c r="AQ35" s="10">
        <f>CONFIG!$E86*'Commandes - Calculs auto'!AQ14</f>
        <v>0</v>
      </c>
      <c r="AR35" s="10">
        <f>CONFIG!$E86*'Commandes - Calculs auto'!AR14</f>
        <v>0</v>
      </c>
      <c r="AS35" s="10">
        <f>CONFIG!$E86*'Commandes - Calculs auto'!AS14</f>
        <v>0</v>
      </c>
      <c r="AT35" s="10">
        <f>CONFIG!$E86*'Commandes - Calculs auto'!AT14</f>
        <v>0</v>
      </c>
      <c r="AU35" s="10">
        <f>CONFIG!$E86*'Commandes - Calculs auto'!AU14</f>
        <v>0</v>
      </c>
      <c r="AV35" s="10">
        <f>CONFIG!$E86*'Commandes - Calculs auto'!AV14</f>
        <v>0</v>
      </c>
      <c r="AW35" s="10">
        <f>CONFIG!$E86*'Commandes - Calculs auto'!AW14</f>
        <v>0</v>
      </c>
      <c r="AX35" s="10">
        <f>CONFIG!$E86*'Commandes - Calculs auto'!AX14</f>
        <v>0</v>
      </c>
      <c r="AY35" s="10">
        <f>CONFIG!$E86*'Commandes - Calculs auto'!AY14</f>
        <v>0</v>
      </c>
      <c r="AZ35" s="10">
        <f>CONFIG!$E86*'Commandes - Calculs auto'!AZ14</f>
        <v>0</v>
      </c>
      <c r="BA35" s="10">
        <f>CONFIG!$E86*'Commandes - Calculs auto'!BA14</f>
        <v>0</v>
      </c>
      <c r="BB35" s="10">
        <f>CONFIG!$E86*'Commandes - Calculs auto'!BB14</f>
        <v>0</v>
      </c>
      <c r="BC35" s="10">
        <f>CONFIG!$E86*'Commandes - Calculs auto'!BC14</f>
        <v>0</v>
      </c>
      <c r="BD35" s="10">
        <f>CONFIG!$E86*'Commandes - Calculs auto'!BD14</f>
        <v>0</v>
      </c>
      <c r="BE35" s="10">
        <f>CONFIG!$E86*'Commandes - Calculs auto'!BE14</f>
        <v>0</v>
      </c>
      <c r="BF35" s="10">
        <f>CONFIG!$E86*'Commandes - Calculs auto'!BF14</f>
        <v>0</v>
      </c>
      <c r="BG35" s="10">
        <f>CONFIG!$E86*'Commandes - Calculs auto'!BG14</f>
        <v>0</v>
      </c>
      <c r="BH35" s="10">
        <f>CONFIG!$E86*'Commandes - Calculs auto'!BH14</f>
        <v>0</v>
      </c>
      <c r="BI35" s="10">
        <f>CONFIG!$E86*'Commandes - Calculs auto'!BI14</f>
        <v>0</v>
      </c>
      <c r="BJ35" s="10">
        <f>CONFIG!$E86*'Commandes - Calculs auto'!BJ14</f>
        <v>0</v>
      </c>
      <c r="BK35" s="10">
        <f>CONFIG!$E86*'Commandes - Calculs auto'!BK14</f>
        <v>0</v>
      </c>
      <c r="BL35" s="10">
        <f>CONFIG!$E86*'Commandes - Calculs auto'!BL14</f>
        <v>0</v>
      </c>
      <c r="BM35" s="10">
        <f>CONFIG!$E86*'Commandes - Calculs auto'!BM14</f>
        <v>0</v>
      </c>
      <c r="BN35" s="10">
        <f>CONFIG!$E86*'Commandes - Calculs auto'!BN14</f>
        <v>0</v>
      </c>
      <c r="BO35" s="10">
        <f>CONFIG!$E86*'Commandes - Calculs auto'!BO14</f>
        <v>0</v>
      </c>
      <c r="BP35" s="10">
        <f>CONFIG!$E86*'Commandes - Calculs auto'!BP14</f>
        <v>0</v>
      </c>
      <c r="BQ35" s="10">
        <f>CONFIG!$E86*'Commandes - Calculs auto'!BQ14</f>
        <v>0</v>
      </c>
      <c r="BR35" s="10">
        <f>CONFIG!$E86*'Commandes - Calculs auto'!BR14</f>
        <v>0</v>
      </c>
      <c r="BS35" s="10">
        <f>CONFIG!$E86*'Commandes - Calculs auto'!BS14</f>
        <v>0</v>
      </c>
      <c r="BT35" s="10">
        <f>CONFIG!$E86*'Commandes - Calculs auto'!BT14</f>
        <v>0</v>
      </c>
      <c r="BU35" s="10">
        <f>CONFIG!$E86*'Commandes - Calculs auto'!BU14</f>
        <v>0</v>
      </c>
      <c r="BV35" s="10">
        <f>CONFIG!$E86*'Commandes - Calculs auto'!BV14</f>
        <v>0</v>
      </c>
      <c r="BW35" s="10">
        <f>CONFIG!$E86*'Commandes - Calculs auto'!BW14</f>
        <v>0</v>
      </c>
      <c r="BX35" s="10">
        <f>CONFIG!$E86*'Commandes - Calculs auto'!BX14</f>
        <v>0</v>
      </c>
      <c r="BY35" s="10">
        <f>CONFIG!$E86*'Commandes - Calculs auto'!BY14</f>
        <v>0</v>
      </c>
      <c r="BZ35" s="10">
        <f>CONFIG!$E86*'Commandes - Calculs auto'!BZ14</f>
        <v>0</v>
      </c>
      <c r="CA35" s="10">
        <f>CONFIG!$E86*'Commandes - Calculs auto'!CA14</f>
        <v>0</v>
      </c>
      <c r="CB35" s="10">
        <f>CONFIG!$E86*'Commandes - Calculs auto'!CB14</f>
        <v>0</v>
      </c>
      <c r="CC35" s="10">
        <f>CONFIG!$E86*'Commandes - Calculs auto'!CC14</f>
        <v>0</v>
      </c>
      <c r="CD35" s="10">
        <f>CONFIG!$E86*'Commandes - Calculs auto'!CD14</f>
        <v>0</v>
      </c>
      <c r="CE35" s="10">
        <f>CONFIG!$E86*'Commandes - Calculs auto'!CE14</f>
        <v>0</v>
      </c>
      <c r="CF35" s="10">
        <f>CONFIG!$E86*'Commandes - Calculs auto'!CF14</f>
        <v>0</v>
      </c>
      <c r="CG35" s="10">
        <f>CONFIG!$E86*'Commandes - Calculs auto'!CG14</f>
        <v>0</v>
      </c>
      <c r="CH35" s="10">
        <f>CONFIG!$E86*'Commandes - Calculs auto'!CH14</f>
        <v>0</v>
      </c>
      <c r="CI35" s="10">
        <f>CONFIG!$E86*'Commandes - Calculs auto'!CI14</f>
        <v>0</v>
      </c>
      <c r="CJ35" s="10">
        <f>CONFIG!$E86*'Commandes - Calculs auto'!CJ14</f>
        <v>0</v>
      </c>
      <c r="CK35" s="10">
        <f>CONFIG!$E86*'Commandes - Calculs auto'!CK14</f>
        <v>0</v>
      </c>
      <c r="CL35" s="10">
        <f>CONFIG!$E86*'Commandes - Calculs auto'!CL14</f>
        <v>0</v>
      </c>
      <c r="CM35" s="10">
        <f>CONFIG!$E86*'Commandes - Calculs auto'!CM14</f>
        <v>0</v>
      </c>
      <c r="CN35" s="10">
        <f>CONFIG!$E86*'Commandes - Calculs auto'!CN14</f>
        <v>0</v>
      </c>
      <c r="CO35" s="10">
        <f>CONFIG!$E86*'Commandes - Calculs auto'!CO14</f>
        <v>0</v>
      </c>
      <c r="CP35" s="10">
        <f>CONFIG!$E86*'Commandes - Calculs auto'!CP14</f>
        <v>0</v>
      </c>
      <c r="CQ35" s="10">
        <f>CONFIG!$E86*'Commandes - Calculs auto'!CQ14</f>
        <v>0</v>
      </c>
      <c r="CR35" s="10">
        <f>CONFIG!$E86*'Commandes - Calculs auto'!CR14</f>
        <v>0</v>
      </c>
      <c r="CS35" s="10">
        <f>CONFIG!$E86*'Commandes - Calculs auto'!CS14</f>
        <v>0</v>
      </c>
      <c r="CT35" s="10">
        <f>CONFIG!$E86*'Commandes - Calculs auto'!CT14</f>
        <v>0</v>
      </c>
      <c r="CU35" s="10">
        <f>CONFIG!$E86*'Commandes - Calculs auto'!CU14</f>
        <v>0</v>
      </c>
      <c r="CV35" s="10">
        <f>CONFIG!$E86*'Commandes - Calculs auto'!CV14</f>
        <v>0</v>
      </c>
      <c r="CW35" s="10">
        <f>CONFIG!$E86*'Commandes - Calculs auto'!CW14</f>
        <v>0</v>
      </c>
      <c r="CX35" s="10">
        <f>CONFIG!$E86*'Commandes - Calculs auto'!CX14</f>
        <v>0</v>
      </c>
      <c r="CY35" s="10">
        <f>CONFIG!$E86*'Commandes - Calculs auto'!CY14</f>
        <v>0</v>
      </c>
      <c r="CZ35" s="10">
        <f>CONFIG!$E86*'Commandes - Calculs auto'!CZ14</f>
        <v>0</v>
      </c>
      <c r="DA35" s="10">
        <f>CONFIG!$E86*'Commandes - Calculs auto'!DA14</f>
        <v>0</v>
      </c>
      <c r="DB35" s="10">
        <f>CONFIG!$E86*'Commandes - Calculs auto'!DB14</f>
        <v>0</v>
      </c>
      <c r="DC35" s="10">
        <f>CONFIG!$E86*'Commandes - Calculs auto'!DC14</f>
        <v>0</v>
      </c>
      <c r="DD35" s="10">
        <f>CONFIG!$E86*'Commandes - Calculs auto'!DD14</f>
        <v>0</v>
      </c>
      <c r="DE35" s="10">
        <f>CONFIG!$E86*'Commandes - Calculs auto'!DE14</f>
        <v>0</v>
      </c>
      <c r="DF35" s="10">
        <f>CONFIG!$E86*'Commandes - Calculs auto'!DF14</f>
        <v>0</v>
      </c>
      <c r="DG35" s="10">
        <f>CONFIG!$E86*'Commandes - Calculs auto'!DG14</f>
        <v>0</v>
      </c>
    </row>
    <row r="36">
      <c r="C36" s="6">
        <f>CONFIG!$C$20</f>
        <v>0</v>
      </c>
      <c r="D36" s="10">
        <f>CONFIG!$E87*'Commandes - Calculs auto'!D15</f>
        <v>0</v>
      </c>
      <c r="E36" s="10">
        <f>CONFIG!$E87*'Commandes - Calculs auto'!E15</f>
        <v>0</v>
      </c>
      <c r="F36" s="10">
        <f>CONFIG!$E87*'Commandes - Calculs auto'!F15</f>
        <v>0</v>
      </c>
      <c r="G36" s="10">
        <f>CONFIG!$E87*'Commandes - Calculs auto'!G15</f>
        <v>0</v>
      </c>
      <c r="H36" s="10">
        <f>CONFIG!$E87*'Commandes - Calculs auto'!H15</f>
        <v>0</v>
      </c>
      <c r="I36" s="10">
        <f>CONFIG!$E87*'Commandes - Calculs auto'!I15</f>
        <v>0</v>
      </c>
      <c r="J36" s="10">
        <f>CONFIG!$E87*'Commandes - Calculs auto'!J15</f>
        <v>0</v>
      </c>
      <c r="K36" s="10">
        <f>CONFIG!$E87*'Commandes - Calculs auto'!K15</f>
        <v>0</v>
      </c>
      <c r="L36" s="10">
        <f>CONFIG!$E87*'Commandes - Calculs auto'!L15</f>
        <v>0</v>
      </c>
      <c r="M36" s="10">
        <f>CONFIG!$E87*'Commandes - Calculs auto'!M15</f>
        <v>0</v>
      </c>
      <c r="N36" s="10">
        <f>CONFIG!$E87*'Commandes - Calculs auto'!N15</f>
        <v>0</v>
      </c>
      <c r="O36" s="10">
        <f>CONFIG!$E87*'Commandes - Calculs auto'!O15</f>
        <v>0</v>
      </c>
      <c r="P36" s="10">
        <f>CONFIG!$E87*'Commandes - Calculs auto'!P15</f>
        <v>0</v>
      </c>
      <c r="Q36" s="10">
        <f>CONFIG!$E87*'Commandes - Calculs auto'!Q15</f>
        <v>0</v>
      </c>
      <c r="R36" s="10">
        <f>CONFIG!$E87*'Commandes - Calculs auto'!R15</f>
        <v>0</v>
      </c>
      <c r="S36" s="10">
        <f>CONFIG!$E87*'Commandes - Calculs auto'!S15</f>
        <v>0</v>
      </c>
      <c r="T36" s="10">
        <f>CONFIG!$E87*'Commandes - Calculs auto'!T15</f>
        <v>0</v>
      </c>
      <c r="U36" s="10">
        <f>CONFIG!$E87*'Commandes - Calculs auto'!U15</f>
        <v>0</v>
      </c>
      <c r="V36" s="10">
        <f>CONFIG!$E87*'Commandes - Calculs auto'!V15</f>
        <v>0</v>
      </c>
      <c r="W36" s="10">
        <f>CONFIG!$E87*'Commandes - Calculs auto'!W15</f>
        <v>0</v>
      </c>
      <c r="X36" s="10">
        <f>CONFIG!$E87*'Commandes - Calculs auto'!X15</f>
        <v>0</v>
      </c>
      <c r="Y36" s="10">
        <f>CONFIG!$E87*'Commandes - Calculs auto'!Y15</f>
        <v>0</v>
      </c>
      <c r="Z36" s="10">
        <f>CONFIG!$E87*'Commandes - Calculs auto'!Z15</f>
        <v>0</v>
      </c>
      <c r="AA36" s="10">
        <f>CONFIG!$E87*'Commandes - Calculs auto'!AA15</f>
        <v>0</v>
      </c>
      <c r="AB36" s="10">
        <f>CONFIG!$E87*'Commandes - Calculs auto'!AB15</f>
        <v>0</v>
      </c>
      <c r="AC36" s="10">
        <f>CONFIG!$E87*'Commandes - Calculs auto'!AC15</f>
        <v>0</v>
      </c>
      <c r="AD36" s="10">
        <f>CONFIG!$E87*'Commandes - Calculs auto'!AD15</f>
        <v>0</v>
      </c>
      <c r="AE36" s="10">
        <f>CONFIG!$E87*'Commandes - Calculs auto'!AE15</f>
        <v>0</v>
      </c>
      <c r="AF36" s="10">
        <f>CONFIG!$E87*'Commandes - Calculs auto'!AF15</f>
        <v>0</v>
      </c>
      <c r="AG36" s="10">
        <f>CONFIG!$E87*'Commandes - Calculs auto'!AG15</f>
        <v>0</v>
      </c>
      <c r="AH36" s="10">
        <f>CONFIG!$E87*'Commandes - Calculs auto'!AH15</f>
        <v>0</v>
      </c>
      <c r="AI36" s="10">
        <f>CONFIG!$E87*'Commandes - Calculs auto'!AI15</f>
        <v>0</v>
      </c>
      <c r="AJ36" s="10">
        <f>CONFIG!$E87*'Commandes - Calculs auto'!AJ15</f>
        <v>0</v>
      </c>
      <c r="AK36" s="10">
        <f>CONFIG!$E87*'Commandes - Calculs auto'!AK15</f>
        <v>0</v>
      </c>
      <c r="AL36" s="10">
        <f>CONFIG!$E87*'Commandes - Calculs auto'!AL15</f>
        <v>0</v>
      </c>
      <c r="AM36" s="10">
        <f>CONFIG!$E87*'Commandes - Calculs auto'!AM15</f>
        <v>0</v>
      </c>
      <c r="AN36" s="10">
        <f>CONFIG!$E87*'Commandes - Calculs auto'!AN15</f>
        <v>0</v>
      </c>
      <c r="AO36" s="10">
        <f>CONFIG!$E87*'Commandes - Calculs auto'!AO15</f>
        <v>0</v>
      </c>
      <c r="AP36" s="10">
        <f>CONFIG!$E87*'Commandes - Calculs auto'!AP15</f>
        <v>0</v>
      </c>
      <c r="AQ36" s="10">
        <f>CONFIG!$E87*'Commandes - Calculs auto'!AQ15</f>
        <v>0</v>
      </c>
      <c r="AR36" s="10">
        <f>CONFIG!$E87*'Commandes - Calculs auto'!AR15</f>
        <v>0</v>
      </c>
      <c r="AS36" s="10">
        <f>CONFIG!$E87*'Commandes - Calculs auto'!AS15</f>
        <v>0</v>
      </c>
      <c r="AT36" s="10">
        <f>CONFIG!$E87*'Commandes - Calculs auto'!AT15</f>
        <v>0</v>
      </c>
      <c r="AU36" s="10">
        <f>CONFIG!$E87*'Commandes - Calculs auto'!AU15</f>
        <v>0</v>
      </c>
      <c r="AV36" s="10">
        <f>CONFIG!$E87*'Commandes - Calculs auto'!AV15</f>
        <v>0</v>
      </c>
      <c r="AW36" s="10">
        <f>CONFIG!$E87*'Commandes - Calculs auto'!AW15</f>
        <v>0</v>
      </c>
      <c r="AX36" s="10">
        <f>CONFIG!$E87*'Commandes - Calculs auto'!AX15</f>
        <v>0</v>
      </c>
      <c r="AY36" s="10">
        <f>CONFIG!$E87*'Commandes - Calculs auto'!AY15</f>
        <v>0</v>
      </c>
      <c r="AZ36" s="10">
        <f>CONFIG!$E87*'Commandes - Calculs auto'!AZ15</f>
        <v>0</v>
      </c>
      <c r="BA36" s="10">
        <f>CONFIG!$E87*'Commandes - Calculs auto'!BA15</f>
        <v>0</v>
      </c>
      <c r="BB36" s="10">
        <f>CONFIG!$E87*'Commandes - Calculs auto'!BB15</f>
        <v>0</v>
      </c>
      <c r="BC36" s="10">
        <f>CONFIG!$E87*'Commandes - Calculs auto'!BC15</f>
        <v>0</v>
      </c>
      <c r="BD36" s="10">
        <f>CONFIG!$E87*'Commandes - Calculs auto'!BD15</f>
        <v>0</v>
      </c>
      <c r="BE36" s="10">
        <f>CONFIG!$E87*'Commandes - Calculs auto'!BE15</f>
        <v>0</v>
      </c>
      <c r="BF36" s="10">
        <f>CONFIG!$E87*'Commandes - Calculs auto'!BF15</f>
        <v>0</v>
      </c>
      <c r="BG36" s="10">
        <f>CONFIG!$E87*'Commandes - Calculs auto'!BG15</f>
        <v>0</v>
      </c>
      <c r="BH36" s="10">
        <f>CONFIG!$E87*'Commandes - Calculs auto'!BH15</f>
        <v>0</v>
      </c>
      <c r="BI36" s="10">
        <f>CONFIG!$E87*'Commandes - Calculs auto'!BI15</f>
        <v>0</v>
      </c>
      <c r="BJ36" s="10">
        <f>CONFIG!$E87*'Commandes - Calculs auto'!BJ15</f>
        <v>0</v>
      </c>
      <c r="BK36" s="10">
        <f>CONFIG!$E87*'Commandes - Calculs auto'!BK15</f>
        <v>0</v>
      </c>
      <c r="BL36" s="10">
        <f>CONFIG!$E87*'Commandes - Calculs auto'!BL15</f>
        <v>0</v>
      </c>
      <c r="BM36" s="10">
        <f>CONFIG!$E87*'Commandes - Calculs auto'!BM15</f>
        <v>0</v>
      </c>
      <c r="BN36" s="10">
        <f>CONFIG!$E87*'Commandes - Calculs auto'!BN15</f>
        <v>0</v>
      </c>
      <c r="BO36" s="10">
        <f>CONFIG!$E87*'Commandes - Calculs auto'!BO15</f>
        <v>0</v>
      </c>
      <c r="BP36" s="10">
        <f>CONFIG!$E87*'Commandes - Calculs auto'!BP15</f>
        <v>0</v>
      </c>
      <c r="BQ36" s="10">
        <f>CONFIG!$E87*'Commandes - Calculs auto'!BQ15</f>
        <v>0</v>
      </c>
      <c r="BR36" s="10">
        <f>CONFIG!$E87*'Commandes - Calculs auto'!BR15</f>
        <v>0</v>
      </c>
      <c r="BS36" s="10">
        <f>CONFIG!$E87*'Commandes - Calculs auto'!BS15</f>
        <v>0</v>
      </c>
      <c r="BT36" s="10">
        <f>CONFIG!$E87*'Commandes - Calculs auto'!BT15</f>
        <v>0</v>
      </c>
      <c r="BU36" s="10">
        <f>CONFIG!$E87*'Commandes - Calculs auto'!BU15</f>
        <v>0</v>
      </c>
      <c r="BV36" s="10">
        <f>CONFIG!$E87*'Commandes - Calculs auto'!BV15</f>
        <v>0</v>
      </c>
      <c r="BW36" s="10">
        <f>CONFIG!$E87*'Commandes - Calculs auto'!BW15</f>
        <v>0</v>
      </c>
      <c r="BX36" s="10">
        <f>CONFIG!$E87*'Commandes - Calculs auto'!BX15</f>
        <v>0</v>
      </c>
      <c r="BY36" s="10">
        <f>CONFIG!$E87*'Commandes - Calculs auto'!BY15</f>
        <v>0</v>
      </c>
      <c r="BZ36" s="10">
        <f>CONFIG!$E87*'Commandes - Calculs auto'!BZ15</f>
        <v>0</v>
      </c>
      <c r="CA36" s="10">
        <f>CONFIG!$E87*'Commandes - Calculs auto'!CA15</f>
        <v>0</v>
      </c>
      <c r="CB36" s="10">
        <f>CONFIG!$E87*'Commandes - Calculs auto'!CB15</f>
        <v>0</v>
      </c>
      <c r="CC36" s="10">
        <f>CONFIG!$E87*'Commandes - Calculs auto'!CC15</f>
        <v>0</v>
      </c>
      <c r="CD36" s="10">
        <f>CONFIG!$E87*'Commandes - Calculs auto'!CD15</f>
        <v>0</v>
      </c>
      <c r="CE36" s="10">
        <f>CONFIG!$E87*'Commandes - Calculs auto'!CE15</f>
        <v>0</v>
      </c>
      <c r="CF36" s="10">
        <f>CONFIG!$E87*'Commandes - Calculs auto'!CF15</f>
        <v>0</v>
      </c>
      <c r="CG36" s="10">
        <f>CONFIG!$E87*'Commandes - Calculs auto'!CG15</f>
        <v>0</v>
      </c>
      <c r="CH36" s="10">
        <f>CONFIG!$E87*'Commandes - Calculs auto'!CH15</f>
        <v>0</v>
      </c>
      <c r="CI36" s="10">
        <f>CONFIG!$E87*'Commandes - Calculs auto'!CI15</f>
        <v>0</v>
      </c>
      <c r="CJ36" s="10">
        <f>CONFIG!$E87*'Commandes - Calculs auto'!CJ15</f>
        <v>0</v>
      </c>
      <c r="CK36" s="10">
        <f>CONFIG!$E87*'Commandes - Calculs auto'!CK15</f>
        <v>0</v>
      </c>
      <c r="CL36" s="10">
        <f>CONFIG!$E87*'Commandes - Calculs auto'!CL15</f>
        <v>0</v>
      </c>
      <c r="CM36" s="10">
        <f>CONFIG!$E87*'Commandes - Calculs auto'!CM15</f>
        <v>0</v>
      </c>
      <c r="CN36" s="10">
        <f>CONFIG!$E87*'Commandes - Calculs auto'!CN15</f>
        <v>0</v>
      </c>
      <c r="CO36" s="10">
        <f>CONFIG!$E87*'Commandes - Calculs auto'!CO15</f>
        <v>0</v>
      </c>
      <c r="CP36" s="10">
        <f>CONFIG!$E87*'Commandes - Calculs auto'!CP15</f>
        <v>0</v>
      </c>
      <c r="CQ36" s="10">
        <f>CONFIG!$E87*'Commandes - Calculs auto'!CQ15</f>
        <v>0</v>
      </c>
      <c r="CR36" s="10">
        <f>CONFIG!$E87*'Commandes - Calculs auto'!CR15</f>
        <v>0</v>
      </c>
      <c r="CS36" s="10">
        <f>CONFIG!$E87*'Commandes - Calculs auto'!CS15</f>
        <v>0</v>
      </c>
      <c r="CT36" s="10">
        <f>CONFIG!$E87*'Commandes - Calculs auto'!CT15</f>
        <v>0</v>
      </c>
      <c r="CU36" s="10">
        <f>CONFIG!$E87*'Commandes - Calculs auto'!CU15</f>
        <v>0</v>
      </c>
      <c r="CV36" s="10">
        <f>CONFIG!$E87*'Commandes - Calculs auto'!CV15</f>
        <v>0</v>
      </c>
      <c r="CW36" s="10">
        <f>CONFIG!$E87*'Commandes - Calculs auto'!CW15</f>
        <v>0</v>
      </c>
      <c r="CX36" s="10">
        <f>CONFIG!$E87*'Commandes - Calculs auto'!CX15</f>
        <v>0</v>
      </c>
      <c r="CY36" s="10">
        <f>CONFIG!$E87*'Commandes - Calculs auto'!CY15</f>
        <v>0</v>
      </c>
      <c r="CZ36" s="10">
        <f>CONFIG!$E87*'Commandes - Calculs auto'!CZ15</f>
        <v>0</v>
      </c>
      <c r="DA36" s="10">
        <f>CONFIG!$E87*'Commandes - Calculs auto'!DA15</f>
        <v>0</v>
      </c>
      <c r="DB36" s="10">
        <f>CONFIG!$E87*'Commandes - Calculs auto'!DB15</f>
        <v>0</v>
      </c>
      <c r="DC36" s="10">
        <f>CONFIG!$E87*'Commandes - Calculs auto'!DC15</f>
        <v>0</v>
      </c>
      <c r="DD36" s="10">
        <f>CONFIG!$E87*'Commandes - Calculs auto'!DD15</f>
        <v>0</v>
      </c>
      <c r="DE36" s="10">
        <f>CONFIG!$E87*'Commandes - Calculs auto'!DE15</f>
        <v>0</v>
      </c>
      <c r="DF36" s="10">
        <f>CONFIG!$E87*'Commandes - Calculs auto'!DF15</f>
        <v>0</v>
      </c>
      <c r="DG36" s="10">
        <f>CONFIG!$E87*'Commandes - Calculs auto'!DG15</f>
        <v>0</v>
      </c>
    </row>
    <row r="37">
      <c r="C37" s="6">
        <f>CONFIG!$C$21</f>
        <v>0</v>
      </c>
      <c r="D37" s="10">
        <f>CONFIG!$E88*'Commandes - Calculs auto'!D16</f>
        <v>0</v>
      </c>
      <c r="E37" s="10">
        <f>CONFIG!$E88*'Commandes - Calculs auto'!E16</f>
        <v>0</v>
      </c>
      <c r="F37" s="10">
        <f>CONFIG!$E88*'Commandes - Calculs auto'!F16</f>
        <v>0</v>
      </c>
      <c r="G37" s="10">
        <f>CONFIG!$E88*'Commandes - Calculs auto'!G16</f>
        <v>0</v>
      </c>
      <c r="H37" s="10">
        <f>CONFIG!$E88*'Commandes - Calculs auto'!H16</f>
        <v>0</v>
      </c>
      <c r="I37" s="10">
        <f>CONFIG!$E88*'Commandes - Calculs auto'!I16</f>
        <v>0</v>
      </c>
      <c r="J37" s="10">
        <f>CONFIG!$E88*'Commandes - Calculs auto'!J16</f>
        <v>0</v>
      </c>
      <c r="K37" s="10">
        <f>CONFIG!$E88*'Commandes - Calculs auto'!K16</f>
        <v>0</v>
      </c>
      <c r="L37" s="10">
        <f>CONFIG!$E88*'Commandes - Calculs auto'!L16</f>
        <v>0</v>
      </c>
      <c r="M37" s="10">
        <f>CONFIG!$E88*'Commandes - Calculs auto'!M16</f>
        <v>0</v>
      </c>
      <c r="N37" s="10">
        <f>CONFIG!$E88*'Commandes - Calculs auto'!N16</f>
        <v>0</v>
      </c>
      <c r="O37" s="10">
        <f>CONFIG!$E88*'Commandes - Calculs auto'!O16</f>
        <v>0</v>
      </c>
      <c r="P37" s="10">
        <f>CONFIG!$E88*'Commandes - Calculs auto'!P16</f>
        <v>0</v>
      </c>
      <c r="Q37" s="10">
        <f>CONFIG!$E88*'Commandes - Calculs auto'!Q16</f>
        <v>0</v>
      </c>
      <c r="R37" s="10">
        <f>CONFIG!$E88*'Commandes - Calculs auto'!R16</f>
        <v>0</v>
      </c>
      <c r="S37" s="10">
        <f>CONFIG!$E88*'Commandes - Calculs auto'!S16</f>
        <v>0</v>
      </c>
      <c r="T37" s="10">
        <f>CONFIG!$E88*'Commandes - Calculs auto'!T16</f>
        <v>0</v>
      </c>
      <c r="U37" s="10">
        <f>CONFIG!$E88*'Commandes - Calculs auto'!U16</f>
        <v>0</v>
      </c>
      <c r="V37" s="10">
        <f>CONFIG!$E88*'Commandes - Calculs auto'!V16</f>
        <v>0</v>
      </c>
      <c r="W37" s="10">
        <f>CONFIG!$E88*'Commandes - Calculs auto'!W16</f>
        <v>0</v>
      </c>
      <c r="X37" s="10">
        <f>CONFIG!$E88*'Commandes - Calculs auto'!X16</f>
        <v>0</v>
      </c>
      <c r="Y37" s="10">
        <f>CONFIG!$E88*'Commandes - Calculs auto'!Y16</f>
        <v>0</v>
      </c>
      <c r="Z37" s="10">
        <f>CONFIG!$E88*'Commandes - Calculs auto'!Z16</f>
        <v>0</v>
      </c>
      <c r="AA37" s="10">
        <f>CONFIG!$E88*'Commandes - Calculs auto'!AA16</f>
        <v>0</v>
      </c>
      <c r="AB37" s="10">
        <f>CONFIG!$E88*'Commandes - Calculs auto'!AB16</f>
        <v>0</v>
      </c>
      <c r="AC37" s="10">
        <f>CONFIG!$E88*'Commandes - Calculs auto'!AC16</f>
        <v>0</v>
      </c>
      <c r="AD37" s="10">
        <f>CONFIG!$E88*'Commandes - Calculs auto'!AD16</f>
        <v>0</v>
      </c>
      <c r="AE37" s="10">
        <f>CONFIG!$E88*'Commandes - Calculs auto'!AE16</f>
        <v>0</v>
      </c>
      <c r="AF37" s="10">
        <f>CONFIG!$E88*'Commandes - Calculs auto'!AF16</f>
        <v>0</v>
      </c>
      <c r="AG37" s="10">
        <f>CONFIG!$E88*'Commandes - Calculs auto'!AG16</f>
        <v>0</v>
      </c>
      <c r="AH37" s="10">
        <f>CONFIG!$E88*'Commandes - Calculs auto'!AH16</f>
        <v>0</v>
      </c>
      <c r="AI37" s="10">
        <f>CONFIG!$E88*'Commandes - Calculs auto'!AI16</f>
        <v>0</v>
      </c>
      <c r="AJ37" s="10">
        <f>CONFIG!$E88*'Commandes - Calculs auto'!AJ16</f>
        <v>0</v>
      </c>
      <c r="AK37" s="10">
        <f>CONFIG!$E88*'Commandes - Calculs auto'!AK16</f>
        <v>0</v>
      </c>
      <c r="AL37" s="10">
        <f>CONFIG!$E88*'Commandes - Calculs auto'!AL16</f>
        <v>0</v>
      </c>
      <c r="AM37" s="10">
        <f>CONFIG!$E88*'Commandes - Calculs auto'!AM16</f>
        <v>0</v>
      </c>
      <c r="AN37" s="10">
        <f>CONFIG!$E88*'Commandes - Calculs auto'!AN16</f>
        <v>0</v>
      </c>
      <c r="AO37" s="10">
        <f>CONFIG!$E88*'Commandes - Calculs auto'!AO16</f>
        <v>0</v>
      </c>
      <c r="AP37" s="10">
        <f>CONFIG!$E88*'Commandes - Calculs auto'!AP16</f>
        <v>0</v>
      </c>
      <c r="AQ37" s="10">
        <f>CONFIG!$E88*'Commandes - Calculs auto'!AQ16</f>
        <v>0</v>
      </c>
      <c r="AR37" s="10">
        <f>CONFIG!$E88*'Commandes - Calculs auto'!AR16</f>
        <v>0</v>
      </c>
      <c r="AS37" s="10">
        <f>CONFIG!$E88*'Commandes - Calculs auto'!AS16</f>
        <v>0</v>
      </c>
      <c r="AT37" s="10">
        <f>CONFIG!$E88*'Commandes - Calculs auto'!AT16</f>
        <v>0</v>
      </c>
      <c r="AU37" s="10">
        <f>CONFIG!$E88*'Commandes - Calculs auto'!AU16</f>
        <v>0</v>
      </c>
      <c r="AV37" s="10">
        <f>CONFIG!$E88*'Commandes - Calculs auto'!AV16</f>
        <v>0</v>
      </c>
      <c r="AW37" s="10">
        <f>CONFIG!$E88*'Commandes - Calculs auto'!AW16</f>
        <v>0</v>
      </c>
      <c r="AX37" s="10">
        <f>CONFIG!$E88*'Commandes - Calculs auto'!AX16</f>
        <v>0</v>
      </c>
      <c r="AY37" s="10">
        <f>CONFIG!$E88*'Commandes - Calculs auto'!AY16</f>
        <v>0</v>
      </c>
      <c r="AZ37" s="10">
        <f>CONFIG!$E88*'Commandes - Calculs auto'!AZ16</f>
        <v>0</v>
      </c>
      <c r="BA37" s="10">
        <f>CONFIG!$E88*'Commandes - Calculs auto'!BA16</f>
        <v>0</v>
      </c>
      <c r="BB37" s="10">
        <f>CONFIG!$E88*'Commandes - Calculs auto'!BB16</f>
        <v>0</v>
      </c>
      <c r="BC37" s="10">
        <f>CONFIG!$E88*'Commandes - Calculs auto'!BC16</f>
        <v>0</v>
      </c>
      <c r="BD37" s="10">
        <f>CONFIG!$E88*'Commandes - Calculs auto'!BD16</f>
        <v>0</v>
      </c>
      <c r="BE37" s="10">
        <f>CONFIG!$E88*'Commandes - Calculs auto'!BE16</f>
        <v>0</v>
      </c>
      <c r="BF37" s="10">
        <f>CONFIG!$E88*'Commandes - Calculs auto'!BF16</f>
        <v>0</v>
      </c>
      <c r="BG37" s="10">
        <f>CONFIG!$E88*'Commandes - Calculs auto'!BG16</f>
        <v>0</v>
      </c>
      <c r="BH37" s="10">
        <f>CONFIG!$E88*'Commandes - Calculs auto'!BH16</f>
        <v>0</v>
      </c>
      <c r="BI37" s="10">
        <f>CONFIG!$E88*'Commandes - Calculs auto'!BI16</f>
        <v>0</v>
      </c>
      <c r="BJ37" s="10">
        <f>CONFIG!$E88*'Commandes - Calculs auto'!BJ16</f>
        <v>0</v>
      </c>
      <c r="BK37" s="10">
        <f>CONFIG!$E88*'Commandes - Calculs auto'!BK16</f>
        <v>0</v>
      </c>
      <c r="BL37" s="10">
        <f>CONFIG!$E88*'Commandes - Calculs auto'!BL16</f>
        <v>0</v>
      </c>
      <c r="BM37" s="10">
        <f>CONFIG!$E88*'Commandes - Calculs auto'!BM16</f>
        <v>0</v>
      </c>
      <c r="BN37" s="10">
        <f>CONFIG!$E88*'Commandes - Calculs auto'!BN16</f>
        <v>0</v>
      </c>
      <c r="BO37" s="10">
        <f>CONFIG!$E88*'Commandes - Calculs auto'!BO16</f>
        <v>0</v>
      </c>
      <c r="BP37" s="10">
        <f>CONFIG!$E88*'Commandes - Calculs auto'!BP16</f>
        <v>0</v>
      </c>
      <c r="BQ37" s="10">
        <f>CONFIG!$E88*'Commandes - Calculs auto'!BQ16</f>
        <v>0</v>
      </c>
      <c r="BR37" s="10">
        <f>CONFIG!$E88*'Commandes - Calculs auto'!BR16</f>
        <v>0</v>
      </c>
      <c r="BS37" s="10">
        <f>CONFIG!$E88*'Commandes - Calculs auto'!BS16</f>
        <v>0</v>
      </c>
      <c r="BT37" s="10">
        <f>CONFIG!$E88*'Commandes - Calculs auto'!BT16</f>
        <v>0</v>
      </c>
      <c r="BU37" s="10">
        <f>CONFIG!$E88*'Commandes - Calculs auto'!BU16</f>
        <v>0</v>
      </c>
      <c r="BV37" s="10">
        <f>CONFIG!$E88*'Commandes - Calculs auto'!BV16</f>
        <v>0</v>
      </c>
      <c r="BW37" s="10">
        <f>CONFIG!$E88*'Commandes - Calculs auto'!BW16</f>
        <v>0</v>
      </c>
      <c r="BX37" s="10">
        <f>CONFIG!$E88*'Commandes - Calculs auto'!BX16</f>
        <v>0</v>
      </c>
      <c r="BY37" s="10">
        <f>CONFIG!$E88*'Commandes - Calculs auto'!BY16</f>
        <v>0</v>
      </c>
      <c r="BZ37" s="10">
        <f>CONFIG!$E88*'Commandes - Calculs auto'!BZ16</f>
        <v>0</v>
      </c>
      <c r="CA37" s="10">
        <f>CONFIG!$E88*'Commandes - Calculs auto'!CA16</f>
        <v>0</v>
      </c>
      <c r="CB37" s="10">
        <f>CONFIG!$E88*'Commandes - Calculs auto'!CB16</f>
        <v>0</v>
      </c>
      <c r="CC37" s="10">
        <f>CONFIG!$E88*'Commandes - Calculs auto'!CC16</f>
        <v>0</v>
      </c>
      <c r="CD37" s="10">
        <f>CONFIG!$E88*'Commandes - Calculs auto'!CD16</f>
        <v>0</v>
      </c>
      <c r="CE37" s="10">
        <f>CONFIG!$E88*'Commandes - Calculs auto'!CE16</f>
        <v>0</v>
      </c>
      <c r="CF37" s="10">
        <f>CONFIG!$E88*'Commandes - Calculs auto'!CF16</f>
        <v>0</v>
      </c>
      <c r="CG37" s="10">
        <f>CONFIG!$E88*'Commandes - Calculs auto'!CG16</f>
        <v>0</v>
      </c>
      <c r="CH37" s="10">
        <f>CONFIG!$E88*'Commandes - Calculs auto'!CH16</f>
        <v>0</v>
      </c>
      <c r="CI37" s="10">
        <f>CONFIG!$E88*'Commandes - Calculs auto'!CI16</f>
        <v>0</v>
      </c>
      <c r="CJ37" s="10">
        <f>CONFIG!$E88*'Commandes - Calculs auto'!CJ16</f>
        <v>0</v>
      </c>
      <c r="CK37" s="10">
        <f>CONFIG!$E88*'Commandes - Calculs auto'!CK16</f>
        <v>0</v>
      </c>
      <c r="CL37" s="10">
        <f>CONFIG!$E88*'Commandes - Calculs auto'!CL16</f>
        <v>0</v>
      </c>
      <c r="CM37" s="10">
        <f>CONFIG!$E88*'Commandes - Calculs auto'!CM16</f>
        <v>0</v>
      </c>
      <c r="CN37" s="10">
        <f>CONFIG!$E88*'Commandes - Calculs auto'!CN16</f>
        <v>0</v>
      </c>
      <c r="CO37" s="10">
        <f>CONFIG!$E88*'Commandes - Calculs auto'!CO16</f>
        <v>0</v>
      </c>
      <c r="CP37" s="10">
        <f>CONFIG!$E88*'Commandes - Calculs auto'!CP16</f>
        <v>0</v>
      </c>
      <c r="CQ37" s="10">
        <f>CONFIG!$E88*'Commandes - Calculs auto'!CQ16</f>
        <v>0</v>
      </c>
      <c r="CR37" s="10">
        <f>CONFIG!$E88*'Commandes - Calculs auto'!CR16</f>
        <v>0</v>
      </c>
      <c r="CS37" s="10">
        <f>CONFIG!$E88*'Commandes - Calculs auto'!CS16</f>
        <v>0</v>
      </c>
      <c r="CT37" s="10">
        <f>CONFIG!$E88*'Commandes - Calculs auto'!CT16</f>
        <v>0</v>
      </c>
      <c r="CU37" s="10">
        <f>CONFIG!$E88*'Commandes - Calculs auto'!CU16</f>
        <v>0</v>
      </c>
      <c r="CV37" s="10">
        <f>CONFIG!$E88*'Commandes - Calculs auto'!CV16</f>
        <v>0</v>
      </c>
      <c r="CW37" s="10">
        <f>CONFIG!$E88*'Commandes - Calculs auto'!CW16</f>
        <v>0</v>
      </c>
      <c r="CX37" s="10">
        <f>CONFIG!$E88*'Commandes - Calculs auto'!CX16</f>
        <v>0</v>
      </c>
      <c r="CY37" s="10">
        <f>CONFIG!$E88*'Commandes - Calculs auto'!CY16</f>
        <v>0</v>
      </c>
      <c r="CZ37" s="10">
        <f>CONFIG!$E88*'Commandes - Calculs auto'!CZ16</f>
        <v>0</v>
      </c>
      <c r="DA37" s="10">
        <f>CONFIG!$E88*'Commandes - Calculs auto'!DA16</f>
        <v>0</v>
      </c>
      <c r="DB37" s="10">
        <f>CONFIG!$E88*'Commandes - Calculs auto'!DB16</f>
        <v>0</v>
      </c>
      <c r="DC37" s="10">
        <f>CONFIG!$E88*'Commandes - Calculs auto'!DC16</f>
        <v>0</v>
      </c>
      <c r="DD37" s="10">
        <f>CONFIG!$E88*'Commandes - Calculs auto'!DD16</f>
        <v>0</v>
      </c>
      <c r="DE37" s="10">
        <f>CONFIG!$E88*'Commandes - Calculs auto'!DE16</f>
        <v>0</v>
      </c>
      <c r="DF37" s="10">
        <f>CONFIG!$E88*'Commandes - Calculs auto'!DF16</f>
        <v>0</v>
      </c>
      <c r="DG37" s="10">
        <f>CONFIG!$E88*'Commandes - Calculs auto'!DG16</f>
        <v>0</v>
      </c>
    </row>
    <row r="38">
      <c r="C38" s="6">
        <f>CONFIG!$C$22</f>
        <v>0</v>
      </c>
      <c r="D38" s="10">
        <f>CONFIG!$E89*'Commandes - Calculs auto'!D17</f>
        <v>0</v>
      </c>
      <c r="E38" s="10">
        <f>CONFIG!$E89*'Commandes - Calculs auto'!E17</f>
        <v>0</v>
      </c>
      <c r="F38" s="10">
        <f>CONFIG!$E89*'Commandes - Calculs auto'!F17</f>
        <v>0</v>
      </c>
      <c r="G38" s="10">
        <f>CONFIG!$E89*'Commandes - Calculs auto'!G17</f>
        <v>0</v>
      </c>
      <c r="H38" s="10">
        <f>CONFIG!$E89*'Commandes - Calculs auto'!H17</f>
        <v>0</v>
      </c>
      <c r="I38" s="10">
        <f>CONFIG!$E89*'Commandes - Calculs auto'!I17</f>
        <v>0</v>
      </c>
      <c r="J38" s="10">
        <f>CONFIG!$E89*'Commandes - Calculs auto'!J17</f>
        <v>0</v>
      </c>
      <c r="K38" s="10">
        <f>CONFIG!$E89*'Commandes - Calculs auto'!K17</f>
        <v>0</v>
      </c>
      <c r="L38" s="10">
        <f>CONFIG!$E89*'Commandes - Calculs auto'!L17</f>
        <v>0</v>
      </c>
      <c r="M38" s="10">
        <f>CONFIG!$E89*'Commandes - Calculs auto'!M17</f>
        <v>0</v>
      </c>
      <c r="N38" s="10">
        <f>CONFIG!$E89*'Commandes - Calculs auto'!N17</f>
        <v>0</v>
      </c>
      <c r="O38" s="10">
        <f>CONFIG!$E89*'Commandes - Calculs auto'!O17</f>
        <v>0</v>
      </c>
      <c r="P38" s="10">
        <f>CONFIG!$E89*'Commandes - Calculs auto'!P17</f>
        <v>0</v>
      </c>
      <c r="Q38" s="10">
        <f>CONFIG!$E89*'Commandes - Calculs auto'!Q17</f>
        <v>0</v>
      </c>
      <c r="R38" s="10">
        <f>CONFIG!$E89*'Commandes - Calculs auto'!R17</f>
        <v>0</v>
      </c>
      <c r="S38" s="10">
        <f>CONFIG!$E89*'Commandes - Calculs auto'!S17</f>
        <v>0</v>
      </c>
      <c r="T38" s="10">
        <f>CONFIG!$E89*'Commandes - Calculs auto'!T17</f>
        <v>0</v>
      </c>
      <c r="U38" s="10">
        <f>CONFIG!$E89*'Commandes - Calculs auto'!U17</f>
        <v>0</v>
      </c>
      <c r="V38" s="10">
        <f>CONFIG!$E89*'Commandes - Calculs auto'!V17</f>
        <v>0</v>
      </c>
      <c r="W38" s="10">
        <f>CONFIG!$E89*'Commandes - Calculs auto'!W17</f>
        <v>0</v>
      </c>
      <c r="X38" s="10">
        <f>CONFIG!$E89*'Commandes - Calculs auto'!X17</f>
        <v>0</v>
      </c>
      <c r="Y38" s="10">
        <f>CONFIG!$E89*'Commandes - Calculs auto'!Y17</f>
        <v>0</v>
      </c>
      <c r="Z38" s="10">
        <f>CONFIG!$E89*'Commandes - Calculs auto'!Z17</f>
        <v>0</v>
      </c>
      <c r="AA38" s="10">
        <f>CONFIG!$E89*'Commandes - Calculs auto'!AA17</f>
        <v>0</v>
      </c>
      <c r="AB38" s="10">
        <f>CONFIG!$E89*'Commandes - Calculs auto'!AB17</f>
        <v>0</v>
      </c>
      <c r="AC38" s="10">
        <f>CONFIG!$E89*'Commandes - Calculs auto'!AC17</f>
        <v>0</v>
      </c>
      <c r="AD38" s="10">
        <f>CONFIG!$E89*'Commandes - Calculs auto'!AD17</f>
        <v>0</v>
      </c>
      <c r="AE38" s="10">
        <f>CONFIG!$E89*'Commandes - Calculs auto'!AE17</f>
        <v>0</v>
      </c>
      <c r="AF38" s="10">
        <f>CONFIG!$E89*'Commandes - Calculs auto'!AF17</f>
        <v>0</v>
      </c>
      <c r="AG38" s="10">
        <f>CONFIG!$E89*'Commandes - Calculs auto'!AG17</f>
        <v>0</v>
      </c>
      <c r="AH38" s="10">
        <f>CONFIG!$E89*'Commandes - Calculs auto'!AH17</f>
        <v>0</v>
      </c>
      <c r="AI38" s="10">
        <f>CONFIG!$E89*'Commandes - Calculs auto'!AI17</f>
        <v>0</v>
      </c>
      <c r="AJ38" s="10">
        <f>CONFIG!$E89*'Commandes - Calculs auto'!AJ17</f>
        <v>0</v>
      </c>
      <c r="AK38" s="10">
        <f>CONFIG!$E89*'Commandes - Calculs auto'!AK17</f>
        <v>0</v>
      </c>
      <c r="AL38" s="10">
        <f>CONFIG!$E89*'Commandes - Calculs auto'!AL17</f>
        <v>0</v>
      </c>
      <c r="AM38" s="10">
        <f>CONFIG!$E89*'Commandes - Calculs auto'!AM17</f>
        <v>0</v>
      </c>
      <c r="AN38" s="10">
        <f>CONFIG!$E89*'Commandes - Calculs auto'!AN17</f>
        <v>0</v>
      </c>
      <c r="AO38" s="10">
        <f>CONFIG!$E89*'Commandes - Calculs auto'!AO17</f>
        <v>0</v>
      </c>
      <c r="AP38" s="10">
        <f>CONFIG!$E89*'Commandes - Calculs auto'!AP17</f>
        <v>0</v>
      </c>
      <c r="AQ38" s="10">
        <f>CONFIG!$E89*'Commandes - Calculs auto'!AQ17</f>
        <v>0</v>
      </c>
      <c r="AR38" s="10">
        <f>CONFIG!$E89*'Commandes - Calculs auto'!AR17</f>
        <v>0</v>
      </c>
      <c r="AS38" s="10">
        <f>CONFIG!$E89*'Commandes - Calculs auto'!AS17</f>
        <v>0</v>
      </c>
      <c r="AT38" s="10">
        <f>CONFIG!$E89*'Commandes - Calculs auto'!AT17</f>
        <v>0</v>
      </c>
      <c r="AU38" s="10">
        <f>CONFIG!$E89*'Commandes - Calculs auto'!AU17</f>
        <v>0</v>
      </c>
      <c r="AV38" s="10">
        <f>CONFIG!$E89*'Commandes - Calculs auto'!AV17</f>
        <v>0</v>
      </c>
      <c r="AW38" s="10">
        <f>CONFIG!$E89*'Commandes - Calculs auto'!AW17</f>
        <v>0</v>
      </c>
      <c r="AX38" s="10">
        <f>CONFIG!$E89*'Commandes - Calculs auto'!AX17</f>
        <v>0</v>
      </c>
      <c r="AY38" s="10">
        <f>CONFIG!$E89*'Commandes - Calculs auto'!AY17</f>
        <v>0</v>
      </c>
      <c r="AZ38" s="10">
        <f>CONFIG!$E89*'Commandes - Calculs auto'!AZ17</f>
        <v>0</v>
      </c>
      <c r="BA38" s="10">
        <f>CONFIG!$E89*'Commandes - Calculs auto'!BA17</f>
        <v>0</v>
      </c>
      <c r="BB38" s="10">
        <f>CONFIG!$E89*'Commandes - Calculs auto'!BB17</f>
        <v>0</v>
      </c>
      <c r="BC38" s="10">
        <f>CONFIG!$E89*'Commandes - Calculs auto'!BC17</f>
        <v>0</v>
      </c>
      <c r="BD38" s="10">
        <f>CONFIG!$E89*'Commandes - Calculs auto'!BD17</f>
        <v>0</v>
      </c>
      <c r="BE38" s="10">
        <f>CONFIG!$E89*'Commandes - Calculs auto'!BE17</f>
        <v>0</v>
      </c>
      <c r="BF38" s="10">
        <f>CONFIG!$E89*'Commandes - Calculs auto'!BF17</f>
        <v>0</v>
      </c>
      <c r="BG38" s="10">
        <f>CONFIG!$E89*'Commandes - Calculs auto'!BG17</f>
        <v>0</v>
      </c>
      <c r="BH38" s="10">
        <f>CONFIG!$E89*'Commandes - Calculs auto'!BH17</f>
        <v>0</v>
      </c>
      <c r="BI38" s="10">
        <f>CONFIG!$E89*'Commandes - Calculs auto'!BI17</f>
        <v>0</v>
      </c>
      <c r="BJ38" s="10">
        <f>CONFIG!$E89*'Commandes - Calculs auto'!BJ17</f>
        <v>0</v>
      </c>
      <c r="BK38" s="10">
        <f>CONFIG!$E89*'Commandes - Calculs auto'!BK17</f>
        <v>0</v>
      </c>
      <c r="BL38" s="10">
        <f>CONFIG!$E89*'Commandes - Calculs auto'!BL17</f>
        <v>0</v>
      </c>
      <c r="BM38" s="10">
        <f>CONFIG!$E89*'Commandes - Calculs auto'!BM17</f>
        <v>0</v>
      </c>
      <c r="BN38" s="10">
        <f>CONFIG!$E89*'Commandes - Calculs auto'!BN17</f>
        <v>0</v>
      </c>
      <c r="BO38" s="10">
        <f>CONFIG!$E89*'Commandes - Calculs auto'!BO17</f>
        <v>0</v>
      </c>
      <c r="BP38" s="10">
        <f>CONFIG!$E89*'Commandes - Calculs auto'!BP17</f>
        <v>0</v>
      </c>
      <c r="BQ38" s="10">
        <f>CONFIG!$E89*'Commandes - Calculs auto'!BQ17</f>
        <v>0</v>
      </c>
      <c r="BR38" s="10">
        <f>CONFIG!$E89*'Commandes - Calculs auto'!BR17</f>
        <v>0</v>
      </c>
      <c r="BS38" s="10">
        <f>CONFIG!$E89*'Commandes - Calculs auto'!BS17</f>
        <v>0</v>
      </c>
      <c r="BT38" s="10">
        <f>CONFIG!$E89*'Commandes - Calculs auto'!BT17</f>
        <v>0</v>
      </c>
      <c r="BU38" s="10">
        <f>CONFIG!$E89*'Commandes - Calculs auto'!BU17</f>
        <v>0</v>
      </c>
      <c r="BV38" s="10">
        <f>CONFIG!$E89*'Commandes - Calculs auto'!BV17</f>
        <v>0</v>
      </c>
      <c r="BW38" s="10">
        <f>CONFIG!$E89*'Commandes - Calculs auto'!BW17</f>
        <v>0</v>
      </c>
      <c r="BX38" s="10">
        <f>CONFIG!$E89*'Commandes - Calculs auto'!BX17</f>
        <v>0</v>
      </c>
      <c r="BY38" s="10">
        <f>CONFIG!$E89*'Commandes - Calculs auto'!BY17</f>
        <v>0</v>
      </c>
      <c r="BZ38" s="10">
        <f>CONFIG!$E89*'Commandes - Calculs auto'!BZ17</f>
        <v>0</v>
      </c>
      <c r="CA38" s="10">
        <f>CONFIG!$E89*'Commandes - Calculs auto'!CA17</f>
        <v>0</v>
      </c>
      <c r="CB38" s="10">
        <f>CONFIG!$E89*'Commandes - Calculs auto'!CB17</f>
        <v>0</v>
      </c>
      <c r="CC38" s="10">
        <f>CONFIG!$E89*'Commandes - Calculs auto'!CC17</f>
        <v>0</v>
      </c>
      <c r="CD38" s="10">
        <f>CONFIG!$E89*'Commandes - Calculs auto'!CD17</f>
        <v>0</v>
      </c>
      <c r="CE38" s="10">
        <f>CONFIG!$E89*'Commandes - Calculs auto'!CE17</f>
        <v>0</v>
      </c>
      <c r="CF38" s="10">
        <f>CONFIG!$E89*'Commandes - Calculs auto'!CF17</f>
        <v>0</v>
      </c>
      <c r="CG38" s="10">
        <f>CONFIG!$E89*'Commandes - Calculs auto'!CG17</f>
        <v>0</v>
      </c>
      <c r="CH38" s="10">
        <f>CONFIG!$E89*'Commandes - Calculs auto'!CH17</f>
        <v>0</v>
      </c>
      <c r="CI38" s="10">
        <f>CONFIG!$E89*'Commandes - Calculs auto'!CI17</f>
        <v>0</v>
      </c>
      <c r="CJ38" s="10">
        <f>CONFIG!$E89*'Commandes - Calculs auto'!CJ17</f>
        <v>0</v>
      </c>
      <c r="CK38" s="10">
        <f>CONFIG!$E89*'Commandes - Calculs auto'!CK17</f>
        <v>0</v>
      </c>
      <c r="CL38" s="10">
        <f>CONFIG!$E89*'Commandes - Calculs auto'!CL17</f>
        <v>0</v>
      </c>
      <c r="CM38" s="10">
        <f>CONFIG!$E89*'Commandes - Calculs auto'!CM17</f>
        <v>0</v>
      </c>
      <c r="CN38" s="10">
        <f>CONFIG!$E89*'Commandes - Calculs auto'!CN17</f>
        <v>0</v>
      </c>
      <c r="CO38" s="10">
        <f>CONFIG!$E89*'Commandes - Calculs auto'!CO17</f>
        <v>0</v>
      </c>
      <c r="CP38" s="10">
        <f>CONFIG!$E89*'Commandes - Calculs auto'!CP17</f>
        <v>0</v>
      </c>
      <c r="CQ38" s="10">
        <f>CONFIG!$E89*'Commandes - Calculs auto'!CQ17</f>
        <v>0</v>
      </c>
      <c r="CR38" s="10">
        <f>CONFIG!$E89*'Commandes - Calculs auto'!CR17</f>
        <v>0</v>
      </c>
      <c r="CS38" s="10">
        <f>CONFIG!$E89*'Commandes - Calculs auto'!CS17</f>
        <v>0</v>
      </c>
      <c r="CT38" s="10">
        <f>CONFIG!$E89*'Commandes - Calculs auto'!CT17</f>
        <v>0</v>
      </c>
      <c r="CU38" s="10">
        <f>CONFIG!$E89*'Commandes - Calculs auto'!CU17</f>
        <v>0</v>
      </c>
      <c r="CV38" s="10">
        <f>CONFIG!$E89*'Commandes - Calculs auto'!CV17</f>
        <v>0</v>
      </c>
      <c r="CW38" s="10">
        <f>CONFIG!$E89*'Commandes - Calculs auto'!CW17</f>
        <v>0</v>
      </c>
      <c r="CX38" s="10">
        <f>CONFIG!$E89*'Commandes - Calculs auto'!CX17</f>
        <v>0</v>
      </c>
      <c r="CY38" s="10">
        <f>CONFIG!$E89*'Commandes - Calculs auto'!CY17</f>
        <v>0</v>
      </c>
      <c r="CZ38" s="10">
        <f>CONFIG!$E89*'Commandes - Calculs auto'!CZ17</f>
        <v>0</v>
      </c>
      <c r="DA38" s="10">
        <f>CONFIG!$E89*'Commandes - Calculs auto'!DA17</f>
        <v>0</v>
      </c>
      <c r="DB38" s="10">
        <f>CONFIG!$E89*'Commandes - Calculs auto'!DB17</f>
        <v>0</v>
      </c>
      <c r="DC38" s="10">
        <f>CONFIG!$E89*'Commandes - Calculs auto'!DC17</f>
        <v>0</v>
      </c>
      <c r="DD38" s="10">
        <f>CONFIG!$E89*'Commandes - Calculs auto'!DD17</f>
        <v>0</v>
      </c>
      <c r="DE38" s="10">
        <f>CONFIG!$E89*'Commandes - Calculs auto'!DE17</f>
        <v>0</v>
      </c>
      <c r="DF38" s="10">
        <f>CONFIG!$E89*'Commandes - Calculs auto'!DF17</f>
        <v>0</v>
      </c>
      <c r="DG38" s="10">
        <f>CONFIG!$E89*'Commandes - Calculs auto'!DG17</f>
        <v>0</v>
      </c>
    </row>
    <row r="39">
      <c r="C39" s="6">
        <f>CONFIG!$C$23</f>
        <v>0</v>
      </c>
      <c r="D39" s="10">
        <f>CONFIG!$E90*'Commandes - Calculs auto'!D18</f>
        <v>0</v>
      </c>
      <c r="E39" s="10">
        <f>CONFIG!$E90*'Commandes - Calculs auto'!E18</f>
        <v>0</v>
      </c>
      <c r="F39" s="10">
        <f>CONFIG!$E90*'Commandes - Calculs auto'!F18</f>
        <v>0</v>
      </c>
      <c r="G39" s="10">
        <f>CONFIG!$E90*'Commandes - Calculs auto'!G18</f>
        <v>0</v>
      </c>
      <c r="H39" s="10">
        <f>CONFIG!$E90*'Commandes - Calculs auto'!H18</f>
        <v>0</v>
      </c>
      <c r="I39" s="10">
        <f>CONFIG!$E90*'Commandes - Calculs auto'!I18</f>
        <v>0</v>
      </c>
      <c r="J39" s="10">
        <f>CONFIG!$E90*'Commandes - Calculs auto'!J18</f>
        <v>0</v>
      </c>
      <c r="K39" s="10">
        <f>CONFIG!$E90*'Commandes - Calculs auto'!K18</f>
        <v>0</v>
      </c>
      <c r="L39" s="10">
        <f>CONFIG!$E90*'Commandes - Calculs auto'!L18</f>
        <v>0</v>
      </c>
      <c r="M39" s="10">
        <f>CONFIG!$E90*'Commandes - Calculs auto'!M18</f>
        <v>0</v>
      </c>
      <c r="N39" s="10">
        <f>CONFIG!$E90*'Commandes - Calculs auto'!N18</f>
        <v>0</v>
      </c>
      <c r="O39" s="10">
        <f>CONFIG!$E90*'Commandes - Calculs auto'!O18</f>
        <v>0</v>
      </c>
      <c r="P39" s="10">
        <f>CONFIG!$E90*'Commandes - Calculs auto'!P18</f>
        <v>0</v>
      </c>
      <c r="Q39" s="10">
        <f>CONFIG!$E90*'Commandes - Calculs auto'!Q18</f>
        <v>0</v>
      </c>
      <c r="R39" s="10">
        <f>CONFIG!$E90*'Commandes - Calculs auto'!R18</f>
        <v>0</v>
      </c>
      <c r="S39" s="10">
        <f>CONFIG!$E90*'Commandes - Calculs auto'!S18</f>
        <v>0</v>
      </c>
      <c r="T39" s="10">
        <f>CONFIG!$E90*'Commandes - Calculs auto'!T18</f>
        <v>0</v>
      </c>
      <c r="U39" s="10">
        <f>CONFIG!$E90*'Commandes - Calculs auto'!U18</f>
        <v>0</v>
      </c>
      <c r="V39" s="10">
        <f>CONFIG!$E90*'Commandes - Calculs auto'!V18</f>
        <v>0</v>
      </c>
      <c r="W39" s="10">
        <f>CONFIG!$E90*'Commandes - Calculs auto'!W18</f>
        <v>0</v>
      </c>
      <c r="X39" s="10">
        <f>CONFIG!$E90*'Commandes - Calculs auto'!X18</f>
        <v>0</v>
      </c>
      <c r="Y39" s="10">
        <f>CONFIG!$E90*'Commandes - Calculs auto'!Y18</f>
        <v>0</v>
      </c>
      <c r="Z39" s="10">
        <f>CONFIG!$E90*'Commandes - Calculs auto'!Z18</f>
        <v>0</v>
      </c>
      <c r="AA39" s="10">
        <f>CONFIG!$E90*'Commandes - Calculs auto'!AA18</f>
        <v>0</v>
      </c>
      <c r="AB39" s="10">
        <f>CONFIG!$E90*'Commandes - Calculs auto'!AB18</f>
        <v>0</v>
      </c>
      <c r="AC39" s="10">
        <f>CONFIG!$E90*'Commandes - Calculs auto'!AC18</f>
        <v>0</v>
      </c>
      <c r="AD39" s="10">
        <f>CONFIG!$E90*'Commandes - Calculs auto'!AD18</f>
        <v>0</v>
      </c>
      <c r="AE39" s="10">
        <f>CONFIG!$E90*'Commandes - Calculs auto'!AE18</f>
        <v>0</v>
      </c>
      <c r="AF39" s="10">
        <f>CONFIG!$E90*'Commandes - Calculs auto'!AF18</f>
        <v>0</v>
      </c>
      <c r="AG39" s="10">
        <f>CONFIG!$E90*'Commandes - Calculs auto'!AG18</f>
        <v>0</v>
      </c>
      <c r="AH39" s="10">
        <f>CONFIG!$E90*'Commandes - Calculs auto'!AH18</f>
        <v>0</v>
      </c>
      <c r="AI39" s="10">
        <f>CONFIG!$E90*'Commandes - Calculs auto'!AI18</f>
        <v>0</v>
      </c>
      <c r="AJ39" s="10">
        <f>CONFIG!$E90*'Commandes - Calculs auto'!AJ18</f>
        <v>0</v>
      </c>
      <c r="AK39" s="10">
        <f>CONFIG!$E90*'Commandes - Calculs auto'!AK18</f>
        <v>0</v>
      </c>
      <c r="AL39" s="10">
        <f>CONFIG!$E90*'Commandes - Calculs auto'!AL18</f>
        <v>0</v>
      </c>
      <c r="AM39" s="10">
        <f>CONFIG!$E90*'Commandes - Calculs auto'!AM18</f>
        <v>0</v>
      </c>
      <c r="AN39" s="10">
        <f>CONFIG!$E90*'Commandes - Calculs auto'!AN18</f>
        <v>0</v>
      </c>
      <c r="AO39" s="10">
        <f>CONFIG!$E90*'Commandes - Calculs auto'!AO18</f>
        <v>0</v>
      </c>
      <c r="AP39" s="10">
        <f>CONFIG!$E90*'Commandes - Calculs auto'!AP18</f>
        <v>0</v>
      </c>
      <c r="AQ39" s="10">
        <f>CONFIG!$E90*'Commandes - Calculs auto'!AQ18</f>
        <v>0</v>
      </c>
      <c r="AR39" s="10">
        <f>CONFIG!$E90*'Commandes - Calculs auto'!AR18</f>
        <v>0</v>
      </c>
      <c r="AS39" s="10">
        <f>CONFIG!$E90*'Commandes - Calculs auto'!AS18</f>
        <v>0</v>
      </c>
      <c r="AT39" s="10">
        <f>CONFIG!$E90*'Commandes - Calculs auto'!AT18</f>
        <v>0</v>
      </c>
      <c r="AU39" s="10">
        <f>CONFIG!$E90*'Commandes - Calculs auto'!AU18</f>
        <v>0</v>
      </c>
      <c r="AV39" s="10">
        <f>CONFIG!$E90*'Commandes - Calculs auto'!AV18</f>
        <v>0</v>
      </c>
      <c r="AW39" s="10">
        <f>CONFIG!$E90*'Commandes - Calculs auto'!AW18</f>
        <v>0</v>
      </c>
      <c r="AX39" s="10">
        <f>CONFIG!$E90*'Commandes - Calculs auto'!AX18</f>
        <v>0</v>
      </c>
      <c r="AY39" s="10">
        <f>CONFIG!$E90*'Commandes - Calculs auto'!AY18</f>
        <v>0</v>
      </c>
      <c r="AZ39" s="10">
        <f>CONFIG!$E90*'Commandes - Calculs auto'!AZ18</f>
        <v>0</v>
      </c>
      <c r="BA39" s="10">
        <f>CONFIG!$E90*'Commandes - Calculs auto'!BA18</f>
        <v>0</v>
      </c>
      <c r="BB39" s="10">
        <f>CONFIG!$E90*'Commandes - Calculs auto'!BB18</f>
        <v>0</v>
      </c>
      <c r="BC39" s="10">
        <f>CONFIG!$E90*'Commandes - Calculs auto'!BC18</f>
        <v>0</v>
      </c>
      <c r="BD39" s="10">
        <f>CONFIG!$E90*'Commandes - Calculs auto'!BD18</f>
        <v>0</v>
      </c>
      <c r="BE39" s="10">
        <f>CONFIG!$E90*'Commandes - Calculs auto'!BE18</f>
        <v>0</v>
      </c>
      <c r="BF39" s="10">
        <f>CONFIG!$E90*'Commandes - Calculs auto'!BF18</f>
        <v>0</v>
      </c>
      <c r="BG39" s="10">
        <f>CONFIG!$E90*'Commandes - Calculs auto'!BG18</f>
        <v>0</v>
      </c>
      <c r="BH39" s="10">
        <f>CONFIG!$E90*'Commandes - Calculs auto'!BH18</f>
        <v>0</v>
      </c>
      <c r="BI39" s="10">
        <f>CONFIG!$E90*'Commandes - Calculs auto'!BI18</f>
        <v>0</v>
      </c>
      <c r="BJ39" s="10">
        <f>CONFIG!$E90*'Commandes - Calculs auto'!BJ18</f>
        <v>0</v>
      </c>
      <c r="BK39" s="10">
        <f>CONFIG!$E90*'Commandes - Calculs auto'!BK18</f>
        <v>0</v>
      </c>
      <c r="BL39" s="10">
        <f>CONFIG!$E90*'Commandes - Calculs auto'!BL18</f>
        <v>0</v>
      </c>
      <c r="BM39" s="10">
        <f>CONFIG!$E90*'Commandes - Calculs auto'!BM18</f>
        <v>0</v>
      </c>
      <c r="BN39" s="10">
        <f>CONFIG!$E90*'Commandes - Calculs auto'!BN18</f>
        <v>0</v>
      </c>
      <c r="BO39" s="10">
        <f>CONFIG!$E90*'Commandes - Calculs auto'!BO18</f>
        <v>0</v>
      </c>
      <c r="BP39" s="10">
        <f>CONFIG!$E90*'Commandes - Calculs auto'!BP18</f>
        <v>0</v>
      </c>
      <c r="BQ39" s="10">
        <f>CONFIG!$E90*'Commandes - Calculs auto'!BQ18</f>
        <v>0</v>
      </c>
      <c r="BR39" s="10">
        <f>CONFIG!$E90*'Commandes - Calculs auto'!BR18</f>
        <v>0</v>
      </c>
      <c r="BS39" s="10">
        <f>CONFIG!$E90*'Commandes - Calculs auto'!BS18</f>
        <v>0</v>
      </c>
      <c r="BT39" s="10">
        <f>CONFIG!$E90*'Commandes - Calculs auto'!BT18</f>
        <v>0</v>
      </c>
      <c r="BU39" s="10">
        <f>CONFIG!$E90*'Commandes - Calculs auto'!BU18</f>
        <v>0</v>
      </c>
      <c r="BV39" s="10">
        <f>CONFIG!$E90*'Commandes - Calculs auto'!BV18</f>
        <v>0</v>
      </c>
      <c r="BW39" s="10">
        <f>CONFIG!$E90*'Commandes - Calculs auto'!BW18</f>
        <v>0</v>
      </c>
      <c r="BX39" s="10">
        <f>CONFIG!$E90*'Commandes - Calculs auto'!BX18</f>
        <v>0</v>
      </c>
      <c r="BY39" s="10">
        <f>CONFIG!$E90*'Commandes - Calculs auto'!BY18</f>
        <v>0</v>
      </c>
      <c r="BZ39" s="10">
        <f>CONFIG!$E90*'Commandes - Calculs auto'!BZ18</f>
        <v>0</v>
      </c>
      <c r="CA39" s="10">
        <f>CONFIG!$E90*'Commandes - Calculs auto'!CA18</f>
        <v>0</v>
      </c>
      <c r="CB39" s="10">
        <f>CONFIG!$E90*'Commandes - Calculs auto'!CB18</f>
        <v>0</v>
      </c>
      <c r="CC39" s="10">
        <f>CONFIG!$E90*'Commandes - Calculs auto'!CC18</f>
        <v>0</v>
      </c>
      <c r="CD39" s="10">
        <f>CONFIG!$E90*'Commandes - Calculs auto'!CD18</f>
        <v>0</v>
      </c>
      <c r="CE39" s="10">
        <f>CONFIG!$E90*'Commandes - Calculs auto'!CE18</f>
        <v>0</v>
      </c>
      <c r="CF39" s="10">
        <f>CONFIG!$E90*'Commandes - Calculs auto'!CF18</f>
        <v>0</v>
      </c>
      <c r="CG39" s="10">
        <f>CONFIG!$E90*'Commandes - Calculs auto'!CG18</f>
        <v>0</v>
      </c>
      <c r="CH39" s="10">
        <f>CONFIG!$E90*'Commandes - Calculs auto'!CH18</f>
        <v>0</v>
      </c>
      <c r="CI39" s="10">
        <f>CONFIG!$E90*'Commandes - Calculs auto'!CI18</f>
        <v>0</v>
      </c>
      <c r="CJ39" s="10">
        <f>CONFIG!$E90*'Commandes - Calculs auto'!CJ18</f>
        <v>0</v>
      </c>
      <c r="CK39" s="10">
        <f>CONFIG!$E90*'Commandes - Calculs auto'!CK18</f>
        <v>0</v>
      </c>
      <c r="CL39" s="10">
        <f>CONFIG!$E90*'Commandes - Calculs auto'!CL18</f>
        <v>0</v>
      </c>
      <c r="CM39" s="10">
        <f>CONFIG!$E90*'Commandes - Calculs auto'!CM18</f>
        <v>0</v>
      </c>
      <c r="CN39" s="10">
        <f>CONFIG!$E90*'Commandes - Calculs auto'!CN18</f>
        <v>0</v>
      </c>
      <c r="CO39" s="10">
        <f>CONFIG!$E90*'Commandes - Calculs auto'!CO18</f>
        <v>0</v>
      </c>
      <c r="CP39" s="10">
        <f>CONFIG!$E90*'Commandes - Calculs auto'!CP18</f>
        <v>0</v>
      </c>
      <c r="CQ39" s="10">
        <f>CONFIG!$E90*'Commandes - Calculs auto'!CQ18</f>
        <v>0</v>
      </c>
      <c r="CR39" s="10">
        <f>CONFIG!$E90*'Commandes - Calculs auto'!CR18</f>
        <v>0</v>
      </c>
      <c r="CS39" s="10">
        <f>CONFIG!$E90*'Commandes - Calculs auto'!CS18</f>
        <v>0</v>
      </c>
      <c r="CT39" s="10">
        <f>CONFIG!$E90*'Commandes - Calculs auto'!CT18</f>
        <v>0</v>
      </c>
      <c r="CU39" s="10">
        <f>CONFIG!$E90*'Commandes - Calculs auto'!CU18</f>
        <v>0</v>
      </c>
      <c r="CV39" s="10">
        <f>CONFIG!$E90*'Commandes - Calculs auto'!CV18</f>
        <v>0</v>
      </c>
      <c r="CW39" s="10">
        <f>CONFIG!$E90*'Commandes - Calculs auto'!CW18</f>
        <v>0</v>
      </c>
      <c r="CX39" s="10">
        <f>CONFIG!$E90*'Commandes - Calculs auto'!CX18</f>
        <v>0</v>
      </c>
      <c r="CY39" s="10">
        <f>CONFIG!$E90*'Commandes - Calculs auto'!CY18</f>
        <v>0</v>
      </c>
      <c r="CZ39" s="10">
        <f>CONFIG!$E90*'Commandes - Calculs auto'!CZ18</f>
        <v>0</v>
      </c>
      <c r="DA39" s="10">
        <f>CONFIG!$E90*'Commandes - Calculs auto'!DA18</f>
        <v>0</v>
      </c>
      <c r="DB39" s="10">
        <f>CONFIG!$E90*'Commandes - Calculs auto'!DB18</f>
        <v>0</v>
      </c>
      <c r="DC39" s="10">
        <f>CONFIG!$E90*'Commandes - Calculs auto'!DC18</f>
        <v>0</v>
      </c>
      <c r="DD39" s="10">
        <f>CONFIG!$E90*'Commandes - Calculs auto'!DD18</f>
        <v>0</v>
      </c>
      <c r="DE39" s="10">
        <f>CONFIG!$E90*'Commandes - Calculs auto'!DE18</f>
        <v>0</v>
      </c>
      <c r="DF39" s="10">
        <f>CONFIG!$E90*'Commandes - Calculs auto'!DF18</f>
        <v>0</v>
      </c>
      <c r="DG39" s="10">
        <f>CONFIG!$E90*'Commandes - Calculs auto'!DG18</f>
        <v>0</v>
      </c>
    </row>
    <row r="40">
      <c r="C40" s="6">
        <f>CONFIG!$C$24</f>
        <v>0</v>
      </c>
      <c r="D40" s="10">
        <f>CONFIG!$E91*'Commandes - Calculs auto'!D19</f>
        <v>0</v>
      </c>
      <c r="E40" s="10">
        <f>CONFIG!$E91*'Commandes - Calculs auto'!E19</f>
        <v>0</v>
      </c>
      <c r="F40" s="10">
        <f>CONFIG!$E91*'Commandes - Calculs auto'!F19</f>
        <v>0</v>
      </c>
      <c r="G40" s="10">
        <f>CONFIG!$E91*'Commandes - Calculs auto'!G19</f>
        <v>0</v>
      </c>
      <c r="H40" s="10">
        <f>CONFIG!$E91*'Commandes - Calculs auto'!H19</f>
        <v>0</v>
      </c>
      <c r="I40" s="10">
        <f>CONFIG!$E91*'Commandes - Calculs auto'!I19</f>
        <v>0</v>
      </c>
      <c r="J40" s="10">
        <f>CONFIG!$E91*'Commandes - Calculs auto'!J19</f>
        <v>0</v>
      </c>
      <c r="K40" s="10">
        <f>CONFIG!$E91*'Commandes - Calculs auto'!K19</f>
        <v>0</v>
      </c>
      <c r="L40" s="10">
        <f>CONFIG!$E91*'Commandes - Calculs auto'!L19</f>
        <v>0</v>
      </c>
      <c r="M40" s="10">
        <f>CONFIG!$E91*'Commandes - Calculs auto'!M19</f>
        <v>0</v>
      </c>
      <c r="N40" s="10">
        <f>CONFIG!$E91*'Commandes - Calculs auto'!N19</f>
        <v>0</v>
      </c>
      <c r="O40" s="10">
        <f>CONFIG!$E91*'Commandes - Calculs auto'!O19</f>
        <v>0</v>
      </c>
      <c r="P40" s="10">
        <f>CONFIG!$E91*'Commandes - Calculs auto'!P19</f>
        <v>0</v>
      </c>
      <c r="Q40" s="10">
        <f>CONFIG!$E91*'Commandes - Calculs auto'!Q19</f>
        <v>0</v>
      </c>
      <c r="R40" s="10">
        <f>CONFIG!$E91*'Commandes - Calculs auto'!R19</f>
        <v>0</v>
      </c>
      <c r="S40" s="10">
        <f>CONFIG!$E91*'Commandes - Calculs auto'!S19</f>
        <v>0</v>
      </c>
      <c r="T40" s="10">
        <f>CONFIG!$E91*'Commandes - Calculs auto'!T19</f>
        <v>0</v>
      </c>
      <c r="U40" s="10">
        <f>CONFIG!$E91*'Commandes - Calculs auto'!U19</f>
        <v>0</v>
      </c>
      <c r="V40" s="10">
        <f>CONFIG!$E91*'Commandes - Calculs auto'!V19</f>
        <v>0</v>
      </c>
      <c r="W40" s="10">
        <f>CONFIG!$E91*'Commandes - Calculs auto'!W19</f>
        <v>0</v>
      </c>
      <c r="X40" s="10">
        <f>CONFIG!$E91*'Commandes - Calculs auto'!X19</f>
        <v>0</v>
      </c>
      <c r="Y40" s="10">
        <f>CONFIG!$E91*'Commandes - Calculs auto'!Y19</f>
        <v>0</v>
      </c>
      <c r="Z40" s="10">
        <f>CONFIG!$E91*'Commandes - Calculs auto'!Z19</f>
        <v>0</v>
      </c>
      <c r="AA40" s="10">
        <f>CONFIG!$E91*'Commandes - Calculs auto'!AA19</f>
        <v>0</v>
      </c>
      <c r="AB40" s="10">
        <f>CONFIG!$E91*'Commandes - Calculs auto'!AB19</f>
        <v>0</v>
      </c>
      <c r="AC40" s="10">
        <f>CONFIG!$E91*'Commandes - Calculs auto'!AC19</f>
        <v>0</v>
      </c>
      <c r="AD40" s="10">
        <f>CONFIG!$E91*'Commandes - Calculs auto'!AD19</f>
        <v>0</v>
      </c>
      <c r="AE40" s="10">
        <f>CONFIG!$E91*'Commandes - Calculs auto'!AE19</f>
        <v>0</v>
      </c>
      <c r="AF40" s="10">
        <f>CONFIG!$E91*'Commandes - Calculs auto'!AF19</f>
        <v>0</v>
      </c>
      <c r="AG40" s="10">
        <f>CONFIG!$E91*'Commandes - Calculs auto'!AG19</f>
        <v>0</v>
      </c>
      <c r="AH40" s="10">
        <f>CONFIG!$E91*'Commandes - Calculs auto'!AH19</f>
        <v>0</v>
      </c>
      <c r="AI40" s="10">
        <f>CONFIG!$E91*'Commandes - Calculs auto'!AI19</f>
        <v>0</v>
      </c>
      <c r="AJ40" s="10">
        <f>CONFIG!$E91*'Commandes - Calculs auto'!AJ19</f>
        <v>0</v>
      </c>
      <c r="AK40" s="10">
        <f>CONFIG!$E91*'Commandes - Calculs auto'!AK19</f>
        <v>0</v>
      </c>
      <c r="AL40" s="10">
        <f>CONFIG!$E91*'Commandes - Calculs auto'!AL19</f>
        <v>0</v>
      </c>
      <c r="AM40" s="10">
        <f>CONFIG!$E91*'Commandes - Calculs auto'!AM19</f>
        <v>0</v>
      </c>
      <c r="AN40" s="10">
        <f>CONFIG!$E91*'Commandes - Calculs auto'!AN19</f>
        <v>0</v>
      </c>
      <c r="AO40" s="10">
        <f>CONFIG!$E91*'Commandes - Calculs auto'!AO19</f>
        <v>0</v>
      </c>
      <c r="AP40" s="10">
        <f>CONFIG!$E91*'Commandes - Calculs auto'!AP19</f>
        <v>0</v>
      </c>
      <c r="AQ40" s="10">
        <f>CONFIG!$E91*'Commandes - Calculs auto'!AQ19</f>
        <v>0</v>
      </c>
      <c r="AR40" s="10">
        <f>CONFIG!$E91*'Commandes - Calculs auto'!AR19</f>
        <v>0</v>
      </c>
      <c r="AS40" s="10">
        <f>CONFIG!$E91*'Commandes - Calculs auto'!AS19</f>
        <v>0</v>
      </c>
      <c r="AT40" s="10">
        <f>CONFIG!$E91*'Commandes - Calculs auto'!AT19</f>
        <v>0</v>
      </c>
      <c r="AU40" s="10">
        <f>CONFIG!$E91*'Commandes - Calculs auto'!AU19</f>
        <v>0</v>
      </c>
      <c r="AV40" s="10">
        <f>CONFIG!$E91*'Commandes - Calculs auto'!AV19</f>
        <v>0</v>
      </c>
      <c r="AW40" s="10">
        <f>CONFIG!$E91*'Commandes - Calculs auto'!AW19</f>
        <v>0</v>
      </c>
      <c r="AX40" s="10">
        <f>CONFIG!$E91*'Commandes - Calculs auto'!AX19</f>
        <v>0</v>
      </c>
      <c r="AY40" s="10">
        <f>CONFIG!$E91*'Commandes - Calculs auto'!AY19</f>
        <v>0</v>
      </c>
      <c r="AZ40" s="10">
        <f>CONFIG!$E91*'Commandes - Calculs auto'!AZ19</f>
        <v>0</v>
      </c>
      <c r="BA40" s="10">
        <f>CONFIG!$E91*'Commandes - Calculs auto'!BA19</f>
        <v>0</v>
      </c>
      <c r="BB40" s="10">
        <f>CONFIG!$E91*'Commandes - Calculs auto'!BB19</f>
        <v>0</v>
      </c>
      <c r="BC40" s="10">
        <f>CONFIG!$E91*'Commandes - Calculs auto'!BC19</f>
        <v>0</v>
      </c>
      <c r="BD40" s="10">
        <f>CONFIG!$E91*'Commandes - Calculs auto'!BD19</f>
        <v>0</v>
      </c>
      <c r="BE40" s="10">
        <f>CONFIG!$E91*'Commandes - Calculs auto'!BE19</f>
        <v>0</v>
      </c>
      <c r="BF40" s="10">
        <f>CONFIG!$E91*'Commandes - Calculs auto'!BF19</f>
        <v>0</v>
      </c>
      <c r="BG40" s="10">
        <f>CONFIG!$E91*'Commandes - Calculs auto'!BG19</f>
        <v>0</v>
      </c>
      <c r="BH40" s="10">
        <f>CONFIG!$E91*'Commandes - Calculs auto'!BH19</f>
        <v>0</v>
      </c>
      <c r="BI40" s="10">
        <f>CONFIG!$E91*'Commandes - Calculs auto'!BI19</f>
        <v>0</v>
      </c>
      <c r="BJ40" s="10">
        <f>CONFIG!$E91*'Commandes - Calculs auto'!BJ19</f>
        <v>0</v>
      </c>
      <c r="BK40" s="10">
        <f>CONFIG!$E91*'Commandes - Calculs auto'!BK19</f>
        <v>0</v>
      </c>
      <c r="BL40" s="10">
        <f>CONFIG!$E91*'Commandes - Calculs auto'!BL19</f>
        <v>0</v>
      </c>
      <c r="BM40" s="10">
        <f>CONFIG!$E91*'Commandes - Calculs auto'!BM19</f>
        <v>0</v>
      </c>
      <c r="BN40" s="10">
        <f>CONFIG!$E91*'Commandes - Calculs auto'!BN19</f>
        <v>0</v>
      </c>
      <c r="BO40" s="10">
        <f>CONFIG!$E91*'Commandes - Calculs auto'!BO19</f>
        <v>0</v>
      </c>
      <c r="BP40" s="10">
        <f>CONFIG!$E91*'Commandes - Calculs auto'!BP19</f>
        <v>0</v>
      </c>
      <c r="BQ40" s="10">
        <f>CONFIG!$E91*'Commandes - Calculs auto'!BQ19</f>
        <v>0</v>
      </c>
      <c r="BR40" s="10">
        <f>CONFIG!$E91*'Commandes - Calculs auto'!BR19</f>
        <v>0</v>
      </c>
      <c r="BS40" s="10">
        <f>CONFIG!$E91*'Commandes - Calculs auto'!BS19</f>
        <v>0</v>
      </c>
      <c r="BT40" s="10">
        <f>CONFIG!$E91*'Commandes - Calculs auto'!BT19</f>
        <v>0</v>
      </c>
      <c r="BU40" s="10">
        <f>CONFIG!$E91*'Commandes - Calculs auto'!BU19</f>
        <v>0</v>
      </c>
      <c r="BV40" s="10">
        <f>CONFIG!$E91*'Commandes - Calculs auto'!BV19</f>
        <v>0</v>
      </c>
      <c r="BW40" s="10">
        <f>CONFIG!$E91*'Commandes - Calculs auto'!BW19</f>
        <v>0</v>
      </c>
      <c r="BX40" s="10">
        <f>CONFIG!$E91*'Commandes - Calculs auto'!BX19</f>
        <v>0</v>
      </c>
      <c r="BY40" s="10">
        <f>CONFIG!$E91*'Commandes - Calculs auto'!BY19</f>
        <v>0</v>
      </c>
      <c r="BZ40" s="10">
        <f>CONFIG!$E91*'Commandes - Calculs auto'!BZ19</f>
        <v>0</v>
      </c>
      <c r="CA40" s="10">
        <f>CONFIG!$E91*'Commandes - Calculs auto'!CA19</f>
        <v>0</v>
      </c>
      <c r="CB40" s="10">
        <f>CONFIG!$E91*'Commandes - Calculs auto'!CB19</f>
        <v>0</v>
      </c>
      <c r="CC40" s="10">
        <f>CONFIG!$E91*'Commandes - Calculs auto'!CC19</f>
        <v>0</v>
      </c>
      <c r="CD40" s="10">
        <f>CONFIG!$E91*'Commandes - Calculs auto'!CD19</f>
        <v>0</v>
      </c>
      <c r="CE40" s="10">
        <f>CONFIG!$E91*'Commandes - Calculs auto'!CE19</f>
        <v>0</v>
      </c>
      <c r="CF40" s="10">
        <f>CONFIG!$E91*'Commandes - Calculs auto'!CF19</f>
        <v>0</v>
      </c>
      <c r="CG40" s="10">
        <f>CONFIG!$E91*'Commandes - Calculs auto'!CG19</f>
        <v>0</v>
      </c>
      <c r="CH40" s="10">
        <f>CONFIG!$E91*'Commandes - Calculs auto'!CH19</f>
        <v>0</v>
      </c>
      <c r="CI40" s="10">
        <f>CONFIG!$E91*'Commandes - Calculs auto'!CI19</f>
        <v>0</v>
      </c>
      <c r="CJ40" s="10">
        <f>CONFIG!$E91*'Commandes - Calculs auto'!CJ19</f>
        <v>0</v>
      </c>
      <c r="CK40" s="10">
        <f>CONFIG!$E91*'Commandes - Calculs auto'!CK19</f>
        <v>0</v>
      </c>
      <c r="CL40" s="10">
        <f>CONFIG!$E91*'Commandes - Calculs auto'!CL19</f>
        <v>0</v>
      </c>
      <c r="CM40" s="10">
        <f>CONFIG!$E91*'Commandes - Calculs auto'!CM19</f>
        <v>0</v>
      </c>
      <c r="CN40" s="10">
        <f>CONFIG!$E91*'Commandes - Calculs auto'!CN19</f>
        <v>0</v>
      </c>
      <c r="CO40" s="10">
        <f>CONFIG!$E91*'Commandes - Calculs auto'!CO19</f>
        <v>0</v>
      </c>
      <c r="CP40" s="10">
        <f>CONFIG!$E91*'Commandes - Calculs auto'!CP19</f>
        <v>0</v>
      </c>
      <c r="CQ40" s="10">
        <f>CONFIG!$E91*'Commandes - Calculs auto'!CQ19</f>
        <v>0</v>
      </c>
      <c r="CR40" s="10">
        <f>CONFIG!$E91*'Commandes - Calculs auto'!CR19</f>
        <v>0</v>
      </c>
      <c r="CS40" s="10">
        <f>CONFIG!$E91*'Commandes - Calculs auto'!CS19</f>
        <v>0</v>
      </c>
      <c r="CT40" s="10">
        <f>CONFIG!$E91*'Commandes - Calculs auto'!CT19</f>
        <v>0</v>
      </c>
      <c r="CU40" s="10">
        <f>CONFIG!$E91*'Commandes - Calculs auto'!CU19</f>
        <v>0</v>
      </c>
      <c r="CV40" s="10">
        <f>CONFIG!$E91*'Commandes - Calculs auto'!CV19</f>
        <v>0</v>
      </c>
      <c r="CW40" s="10">
        <f>CONFIG!$E91*'Commandes - Calculs auto'!CW19</f>
        <v>0</v>
      </c>
      <c r="CX40" s="10">
        <f>CONFIG!$E91*'Commandes - Calculs auto'!CX19</f>
        <v>0</v>
      </c>
      <c r="CY40" s="10">
        <f>CONFIG!$E91*'Commandes - Calculs auto'!CY19</f>
        <v>0</v>
      </c>
      <c r="CZ40" s="10">
        <f>CONFIG!$E91*'Commandes - Calculs auto'!CZ19</f>
        <v>0</v>
      </c>
      <c r="DA40" s="10">
        <f>CONFIG!$E91*'Commandes - Calculs auto'!DA19</f>
        <v>0</v>
      </c>
      <c r="DB40" s="10">
        <f>CONFIG!$E91*'Commandes - Calculs auto'!DB19</f>
        <v>0</v>
      </c>
      <c r="DC40" s="10">
        <f>CONFIG!$E91*'Commandes - Calculs auto'!DC19</f>
        <v>0</v>
      </c>
      <c r="DD40" s="10">
        <f>CONFIG!$E91*'Commandes - Calculs auto'!DD19</f>
        <v>0</v>
      </c>
      <c r="DE40" s="10">
        <f>CONFIG!$E91*'Commandes - Calculs auto'!DE19</f>
        <v>0</v>
      </c>
      <c r="DF40" s="10">
        <f>CONFIG!$E91*'Commandes - Calculs auto'!DF19</f>
        <v>0</v>
      </c>
      <c r="DG40" s="10">
        <f>CONFIG!$E91*'Commandes - Calculs auto'!DG19</f>
        <v>0</v>
      </c>
    </row>
    <row r="41">
      <c r="C41" s="6">
        <f>CONFIG!$C$25</f>
        <v>0</v>
      </c>
      <c r="D41" s="10">
        <f>CONFIG!$E92*'Commandes - Calculs auto'!D20</f>
        <v>0</v>
      </c>
      <c r="E41" s="10">
        <f>CONFIG!$E92*'Commandes - Calculs auto'!E20</f>
        <v>0</v>
      </c>
      <c r="F41" s="10">
        <f>CONFIG!$E92*'Commandes - Calculs auto'!F20</f>
        <v>0</v>
      </c>
      <c r="G41" s="10">
        <f>CONFIG!$E92*'Commandes - Calculs auto'!G20</f>
        <v>0</v>
      </c>
      <c r="H41" s="10">
        <f>CONFIG!$E92*'Commandes - Calculs auto'!H20</f>
        <v>0</v>
      </c>
      <c r="I41" s="10">
        <f>CONFIG!$E92*'Commandes - Calculs auto'!I20</f>
        <v>0</v>
      </c>
      <c r="J41" s="10">
        <f>CONFIG!$E92*'Commandes - Calculs auto'!J20</f>
        <v>0</v>
      </c>
      <c r="K41" s="10">
        <f>CONFIG!$E92*'Commandes - Calculs auto'!K20</f>
        <v>0</v>
      </c>
      <c r="L41" s="10">
        <f>CONFIG!$E92*'Commandes - Calculs auto'!L20</f>
        <v>0</v>
      </c>
      <c r="M41" s="10">
        <f>CONFIG!$E92*'Commandes - Calculs auto'!M20</f>
        <v>0</v>
      </c>
      <c r="N41" s="10">
        <f>CONFIG!$E92*'Commandes - Calculs auto'!N20</f>
        <v>0</v>
      </c>
      <c r="O41" s="10">
        <f>CONFIG!$E92*'Commandes - Calculs auto'!O20</f>
        <v>0</v>
      </c>
      <c r="P41" s="10">
        <f>CONFIG!$E92*'Commandes - Calculs auto'!P20</f>
        <v>0</v>
      </c>
      <c r="Q41" s="10">
        <f>CONFIG!$E92*'Commandes - Calculs auto'!Q20</f>
        <v>0</v>
      </c>
      <c r="R41" s="10">
        <f>CONFIG!$E92*'Commandes - Calculs auto'!R20</f>
        <v>0</v>
      </c>
      <c r="S41" s="10">
        <f>CONFIG!$E92*'Commandes - Calculs auto'!S20</f>
        <v>0</v>
      </c>
      <c r="T41" s="10">
        <f>CONFIG!$E92*'Commandes - Calculs auto'!T20</f>
        <v>0</v>
      </c>
      <c r="U41" s="10">
        <f>CONFIG!$E92*'Commandes - Calculs auto'!U20</f>
        <v>0</v>
      </c>
      <c r="V41" s="10">
        <f>CONFIG!$E92*'Commandes - Calculs auto'!V20</f>
        <v>0</v>
      </c>
      <c r="W41" s="10">
        <f>CONFIG!$E92*'Commandes - Calculs auto'!W20</f>
        <v>0</v>
      </c>
      <c r="X41" s="10">
        <f>CONFIG!$E92*'Commandes - Calculs auto'!X20</f>
        <v>0</v>
      </c>
      <c r="Y41" s="10">
        <f>CONFIG!$E92*'Commandes - Calculs auto'!Y20</f>
        <v>0</v>
      </c>
      <c r="Z41" s="10">
        <f>CONFIG!$E92*'Commandes - Calculs auto'!Z20</f>
        <v>0</v>
      </c>
      <c r="AA41" s="10">
        <f>CONFIG!$E92*'Commandes - Calculs auto'!AA20</f>
        <v>0</v>
      </c>
      <c r="AB41" s="10">
        <f>CONFIG!$E92*'Commandes - Calculs auto'!AB20</f>
        <v>0</v>
      </c>
      <c r="AC41" s="10">
        <f>CONFIG!$E92*'Commandes - Calculs auto'!AC20</f>
        <v>0</v>
      </c>
      <c r="AD41" s="10">
        <f>CONFIG!$E92*'Commandes - Calculs auto'!AD20</f>
        <v>0</v>
      </c>
      <c r="AE41" s="10">
        <f>CONFIG!$E92*'Commandes - Calculs auto'!AE20</f>
        <v>0</v>
      </c>
      <c r="AF41" s="10">
        <f>CONFIG!$E92*'Commandes - Calculs auto'!AF20</f>
        <v>0</v>
      </c>
      <c r="AG41" s="10">
        <f>CONFIG!$E92*'Commandes - Calculs auto'!AG20</f>
        <v>0</v>
      </c>
      <c r="AH41" s="10">
        <f>CONFIG!$E92*'Commandes - Calculs auto'!AH20</f>
        <v>0</v>
      </c>
      <c r="AI41" s="10">
        <f>CONFIG!$E92*'Commandes - Calculs auto'!AI20</f>
        <v>0</v>
      </c>
      <c r="AJ41" s="10">
        <f>CONFIG!$E92*'Commandes - Calculs auto'!AJ20</f>
        <v>0</v>
      </c>
      <c r="AK41" s="10">
        <f>CONFIG!$E92*'Commandes - Calculs auto'!AK20</f>
        <v>0</v>
      </c>
      <c r="AL41" s="10">
        <f>CONFIG!$E92*'Commandes - Calculs auto'!AL20</f>
        <v>0</v>
      </c>
      <c r="AM41" s="10">
        <f>CONFIG!$E92*'Commandes - Calculs auto'!AM20</f>
        <v>0</v>
      </c>
      <c r="AN41" s="10">
        <f>CONFIG!$E92*'Commandes - Calculs auto'!AN20</f>
        <v>0</v>
      </c>
      <c r="AO41" s="10">
        <f>CONFIG!$E92*'Commandes - Calculs auto'!AO20</f>
        <v>0</v>
      </c>
      <c r="AP41" s="10">
        <f>CONFIG!$E92*'Commandes - Calculs auto'!AP20</f>
        <v>0</v>
      </c>
      <c r="AQ41" s="10">
        <f>CONFIG!$E92*'Commandes - Calculs auto'!AQ20</f>
        <v>0</v>
      </c>
      <c r="AR41" s="10">
        <f>CONFIG!$E92*'Commandes - Calculs auto'!AR20</f>
        <v>0</v>
      </c>
      <c r="AS41" s="10">
        <f>CONFIG!$E92*'Commandes - Calculs auto'!AS20</f>
        <v>0</v>
      </c>
      <c r="AT41" s="10">
        <f>CONFIG!$E92*'Commandes - Calculs auto'!AT20</f>
        <v>0</v>
      </c>
      <c r="AU41" s="10">
        <f>CONFIG!$E92*'Commandes - Calculs auto'!AU20</f>
        <v>0</v>
      </c>
      <c r="AV41" s="10">
        <f>CONFIG!$E92*'Commandes - Calculs auto'!AV20</f>
        <v>0</v>
      </c>
      <c r="AW41" s="10">
        <f>CONFIG!$E92*'Commandes - Calculs auto'!AW20</f>
        <v>0</v>
      </c>
      <c r="AX41" s="10">
        <f>CONFIG!$E92*'Commandes - Calculs auto'!AX20</f>
        <v>0</v>
      </c>
      <c r="AY41" s="10">
        <f>CONFIG!$E92*'Commandes - Calculs auto'!AY20</f>
        <v>0</v>
      </c>
      <c r="AZ41" s="10">
        <f>CONFIG!$E92*'Commandes - Calculs auto'!AZ20</f>
        <v>0</v>
      </c>
      <c r="BA41" s="10">
        <f>CONFIG!$E92*'Commandes - Calculs auto'!BA20</f>
        <v>0</v>
      </c>
      <c r="BB41" s="10">
        <f>CONFIG!$E92*'Commandes - Calculs auto'!BB20</f>
        <v>0</v>
      </c>
      <c r="BC41" s="10">
        <f>CONFIG!$E92*'Commandes - Calculs auto'!BC20</f>
        <v>0</v>
      </c>
      <c r="BD41" s="10">
        <f>CONFIG!$E92*'Commandes - Calculs auto'!BD20</f>
        <v>0</v>
      </c>
      <c r="BE41" s="10">
        <f>CONFIG!$E92*'Commandes - Calculs auto'!BE20</f>
        <v>0</v>
      </c>
      <c r="BF41" s="10">
        <f>CONFIG!$E92*'Commandes - Calculs auto'!BF20</f>
        <v>0</v>
      </c>
      <c r="BG41" s="10">
        <f>CONFIG!$E92*'Commandes - Calculs auto'!BG20</f>
        <v>0</v>
      </c>
      <c r="BH41" s="10">
        <f>CONFIG!$E92*'Commandes - Calculs auto'!BH20</f>
        <v>0</v>
      </c>
      <c r="BI41" s="10">
        <f>CONFIG!$E92*'Commandes - Calculs auto'!BI20</f>
        <v>0</v>
      </c>
      <c r="BJ41" s="10">
        <f>CONFIG!$E92*'Commandes - Calculs auto'!BJ20</f>
        <v>0</v>
      </c>
      <c r="BK41" s="10">
        <f>CONFIG!$E92*'Commandes - Calculs auto'!BK20</f>
        <v>0</v>
      </c>
      <c r="BL41" s="10">
        <f>CONFIG!$E92*'Commandes - Calculs auto'!BL20</f>
        <v>0</v>
      </c>
      <c r="BM41" s="10">
        <f>CONFIG!$E92*'Commandes - Calculs auto'!BM20</f>
        <v>0</v>
      </c>
      <c r="BN41" s="10">
        <f>CONFIG!$E92*'Commandes - Calculs auto'!BN20</f>
        <v>0</v>
      </c>
      <c r="BO41" s="10">
        <f>CONFIG!$E92*'Commandes - Calculs auto'!BO20</f>
        <v>0</v>
      </c>
      <c r="BP41" s="10">
        <f>CONFIG!$E92*'Commandes - Calculs auto'!BP20</f>
        <v>0</v>
      </c>
      <c r="BQ41" s="10">
        <f>CONFIG!$E92*'Commandes - Calculs auto'!BQ20</f>
        <v>0</v>
      </c>
      <c r="BR41" s="10">
        <f>CONFIG!$E92*'Commandes - Calculs auto'!BR20</f>
        <v>0</v>
      </c>
      <c r="BS41" s="10">
        <f>CONFIG!$E92*'Commandes - Calculs auto'!BS20</f>
        <v>0</v>
      </c>
      <c r="BT41" s="10">
        <f>CONFIG!$E92*'Commandes - Calculs auto'!BT20</f>
        <v>0</v>
      </c>
      <c r="BU41" s="10">
        <f>CONFIG!$E92*'Commandes - Calculs auto'!BU20</f>
        <v>0</v>
      </c>
      <c r="BV41" s="10">
        <f>CONFIG!$E92*'Commandes - Calculs auto'!BV20</f>
        <v>0</v>
      </c>
      <c r="BW41" s="10">
        <f>CONFIG!$E92*'Commandes - Calculs auto'!BW20</f>
        <v>0</v>
      </c>
      <c r="BX41" s="10">
        <f>CONFIG!$E92*'Commandes - Calculs auto'!BX20</f>
        <v>0</v>
      </c>
      <c r="BY41" s="10">
        <f>CONFIG!$E92*'Commandes - Calculs auto'!BY20</f>
        <v>0</v>
      </c>
      <c r="BZ41" s="10">
        <f>CONFIG!$E92*'Commandes - Calculs auto'!BZ20</f>
        <v>0</v>
      </c>
      <c r="CA41" s="10">
        <f>CONFIG!$E92*'Commandes - Calculs auto'!CA20</f>
        <v>0</v>
      </c>
      <c r="CB41" s="10">
        <f>CONFIG!$E92*'Commandes - Calculs auto'!CB20</f>
        <v>0</v>
      </c>
      <c r="CC41" s="10">
        <f>CONFIG!$E92*'Commandes - Calculs auto'!CC20</f>
        <v>0</v>
      </c>
      <c r="CD41" s="10">
        <f>CONFIG!$E92*'Commandes - Calculs auto'!CD20</f>
        <v>0</v>
      </c>
      <c r="CE41" s="10">
        <f>CONFIG!$E92*'Commandes - Calculs auto'!CE20</f>
        <v>0</v>
      </c>
      <c r="CF41" s="10">
        <f>CONFIG!$E92*'Commandes - Calculs auto'!CF20</f>
        <v>0</v>
      </c>
      <c r="CG41" s="10">
        <f>CONFIG!$E92*'Commandes - Calculs auto'!CG20</f>
        <v>0</v>
      </c>
      <c r="CH41" s="10">
        <f>CONFIG!$E92*'Commandes - Calculs auto'!CH20</f>
        <v>0</v>
      </c>
      <c r="CI41" s="10">
        <f>CONFIG!$E92*'Commandes - Calculs auto'!CI20</f>
        <v>0</v>
      </c>
      <c r="CJ41" s="10">
        <f>CONFIG!$E92*'Commandes - Calculs auto'!CJ20</f>
        <v>0</v>
      </c>
      <c r="CK41" s="10">
        <f>CONFIG!$E92*'Commandes - Calculs auto'!CK20</f>
        <v>0</v>
      </c>
      <c r="CL41" s="10">
        <f>CONFIG!$E92*'Commandes - Calculs auto'!CL20</f>
        <v>0</v>
      </c>
      <c r="CM41" s="10">
        <f>CONFIG!$E92*'Commandes - Calculs auto'!CM20</f>
        <v>0</v>
      </c>
      <c r="CN41" s="10">
        <f>CONFIG!$E92*'Commandes - Calculs auto'!CN20</f>
        <v>0</v>
      </c>
      <c r="CO41" s="10">
        <f>CONFIG!$E92*'Commandes - Calculs auto'!CO20</f>
        <v>0</v>
      </c>
      <c r="CP41" s="10">
        <f>CONFIG!$E92*'Commandes - Calculs auto'!CP20</f>
        <v>0</v>
      </c>
      <c r="CQ41" s="10">
        <f>CONFIG!$E92*'Commandes - Calculs auto'!CQ20</f>
        <v>0</v>
      </c>
      <c r="CR41" s="10">
        <f>CONFIG!$E92*'Commandes - Calculs auto'!CR20</f>
        <v>0</v>
      </c>
      <c r="CS41" s="10">
        <f>CONFIG!$E92*'Commandes - Calculs auto'!CS20</f>
        <v>0</v>
      </c>
      <c r="CT41" s="10">
        <f>CONFIG!$E92*'Commandes - Calculs auto'!CT20</f>
        <v>0</v>
      </c>
      <c r="CU41" s="10">
        <f>CONFIG!$E92*'Commandes - Calculs auto'!CU20</f>
        <v>0</v>
      </c>
      <c r="CV41" s="10">
        <f>CONFIG!$E92*'Commandes - Calculs auto'!CV20</f>
        <v>0</v>
      </c>
      <c r="CW41" s="10">
        <f>CONFIG!$E92*'Commandes - Calculs auto'!CW20</f>
        <v>0</v>
      </c>
      <c r="CX41" s="10">
        <f>CONFIG!$E92*'Commandes - Calculs auto'!CX20</f>
        <v>0</v>
      </c>
      <c r="CY41" s="10">
        <f>CONFIG!$E92*'Commandes - Calculs auto'!CY20</f>
        <v>0</v>
      </c>
      <c r="CZ41" s="10">
        <f>CONFIG!$E92*'Commandes - Calculs auto'!CZ20</f>
        <v>0</v>
      </c>
      <c r="DA41" s="10">
        <f>CONFIG!$E92*'Commandes - Calculs auto'!DA20</f>
        <v>0</v>
      </c>
      <c r="DB41" s="10">
        <f>CONFIG!$E92*'Commandes - Calculs auto'!DB20</f>
        <v>0</v>
      </c>
      <c r="DC41" s="10">
        <f>CONFIG!$E92*'Commandes - Calculs auto'!DC20</f>
        <v>0</v>
      </c>
      <c r="DD41" s="10">
        <f>CONFIG!$E92*'Commandes - Calculs auto'!DD20</f>
        <v>0</v>
      </c>
      <c r="DE41" s="10">
        <f>CONFIG!$E92*'Commandes - Calculs auto'!DE20</f>
        <v>0</v>
      </c>
      <c r="DF41" s="10">
        <f>CONFIG!$E92*'Commandes - Calculs auto'!DF20</f>
        <v>0</v>
      </c>
      <c r="DG41" s="10">
        <f>CONFIG!$E92*'Commandes - Calculs auto'!DG20</f>
        <v>0</v>
      </c>
    </row>
    <row r="42"/>
    <row r="43">
      <c r="C43" s="6" t="str">
        <v>TOTAL</v>
      </c>
      <c r="D43" s="10">
        <f>SUM(D30:D41)</f>
        <v>0</v>
      </c>
      <c r="E43" s="10">
        <f>SUM(E30:E41)</f>
        <v>0</v>
      </c>
      <c r="F43" s="10">
        <f>SUM(F30:F41)</f>
        <v>0</v>
      </c>
      <c r="G43" s="10">
        <f>SUM(G30:G41)</f>
        <v>0</v>
      </c>
      <c r="H43" s="10">
        <f>SUM(H30:H41)</f>
        <v>0</v>
      </c>
      <c r="I43" s="10">
        <f>SUM(I30:I41)</f>
        <v>0</v>
      </c>
      <c r="J43" s="10">
        <f>SUM(J30:J41)</f>
        <v>0</v>
      </c>
      <c r="K43" s="10">
        <f>SUM(K30:K41)</f>
        <v>0</v>
      </c>
      <c r="L43" s="10">
        <f>SUM(L30:L41)</f>
        <v>0</v>
      </c>
      <c r="M43" s="10">
        <f>SUM(M30:M41)</f>
        <v>0</v>
      </c>
      <c r="N43" s="10">
        <f>SUM(N30:N41)</f>
        <v>0</v>
      </c>
      <c r="O43" s="10">
        <f>SUM(O30:O41)</f>
        <v>0</v>
      </c>
      <c r="P43" s="10">
        <f>SUM(P30:P41)</f>
        <v>0</v>
      </c>
      <c r="Q43" s="10">
        <f>SUM(Q30:Q41)</f>
        <v>0</v>
      </c>
      <c r="R43" s="10">
        <f>SUM(R30:R41)</f>
        <v>0</v>
      </c>
      <c r="S43" s="10">
        <f>SUM(S30:S41)</f>
        <v>0</v>
      </c>
      <c r="T43" s="10">
        <f>SUM(T30:T41)</f>
        <v>0</v>
      </c>
      <c r="U43" s="10">
        <f>SUM(U30:U41)</f>
        <v>0</v>
      </c>
      <c r="V43" s="10">
        <f>SUM(V30:V41)</f>
        <v>0</v>
      </c>
      <c r="W43" s="10">
        <f>SUM(W30:W41)</f>
        <v>0</v>
      </c>
      <c r="X43" s="10">
        <f>SUM(X30:X41)</f>
        <v>0</v>
      </c>
      <c r="Y43" s="10">
        <f>SUM(Y30:Y41)</f>
        <v>0</v>
      </c>
      <c r="Z43" s="10">
        <f>SUM(Z30:Z41)</f>
        <v>0</v>
      </c>
      <c r="AA43" s="10">
        <f>SUM(AA30:AA41)</f>
        <v>0</v>
      </c>
      <c r="AB43" s="10">
        <f>SUM(AB30:AB41)</f>
        <v>0</v>
      </c>
      <c r="AC43" s="10">
        <f>SUM(AC30:AC41)</f>
        <v>0</v>
      </c>
      <c r="AD43" s="10">
        <f>SUM(AD30:AD41)</f>
        <v>0</v>
      </c>
      <c r="AE43" s="10">
        <f>SUM(AE30:AE41)</f>
        <v>0</v>
      </c>
      <c r="AF43" s="10">
        <f>SUM(AF30:AF41)</f>
        <v>0</v>
      </c>
      <c r="AG43" s="10">
        <f>SUM(AG30:AG41)</f>
        <v>0</v>
      </c>
      <c r="AH43" s="10">
        <f>SUM(AH30:AH41)</f>
        <v>0</v>
      </c>
      <c r="AI43" s="10">
        <f>SUM(AI30:AI41)</f>
        <v>0</v>
      </c>
      <c r="AJ43" s="10">
        <f>SUM(AJ30:AJ41)</f>
        <v>0</v>
      </c>
      <c r="AK43" s="10">
        <f>SUM(AK30:AK41)</f>
        <v>0</v>
      </c>
      <c r="AL43" s="10">
        <f>SUM(AL30:AL41)</f>
        <v>0</v>
      </c>
      <c r="AM43" s="10">
        <f>SUM(AM30:AM41)</f>
        <v>0</v>
      </c>
      <c r="AN43" s="10">
        <f>SUM(AN30:AN41)</f>
        <v>0</v>
      </c>
      <c r="AO43" s="10">
        <f>SUM(AO30:AO41)</f>
        <v>0</v>
      </c>
      <c r="AP43" s="10">
        <f>SUM(AP30:AP41)</f>
        <v>0</v>
      </c>
      <c r="AQ43" s="10">
        <f>SUM(AQ30:AQ41)</f>
        <v>0</v>
      </c>
      <c r="AR43" s="10">
        <f>SUM(AR30:AR41)</f>
        <v>0</v>
      </c>
      <c r="AS43" s="10">
        <f>SUM(AS30:AS41)</f>
        <v>0</v>
      </c>
      <c r="AT43" s="10">
        <f>SUM(AT30:AT41)</f>
        <v>0</v>
      </c>
      <c r="AU43" s="10">
        <f>SUM(AU30:AU41)</f>
        <v>0</v>
      </c>
      <c r="AV43" s="10">
        <f>SUM(AV30:AV41)</f>
        <v>0</v>
      </c>
      <c r="AW43" s="10">
        <f>SUM(AW30:AW41)</f>
        <v>0</v>
      </c>
      <c r="AX43" s="10">
        <f>SUM(AX30:AX41)</f>
        <v>0</v>
      </c>
      <c r="AY43" s="10">
        <f>SUM(AY30:AY41)</f>
        <v>0</v>
      </c>
      <c r="AZ43" s="10">
        <f>SUM(AZ30:AZ41)</f>
        <v>0</v>
      </c>
      <c r="BA43" s="10">
        <f>SUM(BA30:BA41)</f>
        <v>0</v>
      </c>
      <c r="BB43" s="10">
        <f>SUM(BB30:BB41)</f>
        <v>0</v>
      </c>
      <c r="BC43" s="10">
        <f>SUM(BC30:BC41)</f>
        <v>0</v>
      </c>
      <c r="BD43" s="10">
        <f>SUM(BD30:BD41)</f>
        <v>0</v>
      </c>
      <c r="BE43" s="10">
        <f>SUM(BE30:BE41)</f>
        <v>0</v>
      </c>
      <c r="BF43" s="10">
        <f>SUM(BF30:BF41)</f>
        <v>0</v>
      </c>
      <c r="BG43" s="10">
        <f>SUM(BG30:BG41)</f>
        <v>0</v>
      </c>
      <c r="BH43" s="10">
        <f>SUM(BH30:BH41)</f>
        <v>0</v>
      </c>
      <c r="BI43" s="10">
        <f>SUM(BI30:BI41)</f>
        <v>0</v>
      </c>
      <c r="BJ43" s="10">
        <f>SUM(BJ30:BJ41)</f>
        <v>0</v>
      </c>
      <c r="BK43" s="10">
        <f>SUM(BK30:BK41)</f>
        <v>0</v>
      </c>
      <c r="BL43" s="10">
        <f>SUM(BL30:BL41)</f>
        <v>0</v>
      </c>
      <c r="BM43" s="10">
        <f>SUM(BM30:BM41)</f>
        <v>0</v>
      </c>
      <c r="BN43" s="10">
        <f>SUM(BN30:BN41)</f>
        <v>0</v>
      </c>
      <c r="BO43" s="10">
        <f>SUM(BO30:BO41)</f>
        <v>0</v>
      </c>
      <c r="BP43" s="10">
        <f>SUM(BP30:BP41)</f>
        <v>0</v>
      </c>
      <c r="BQ43" s="10">
        <f>SUM(BQ30:BQ41)</f>
        <v>0</v>
      </c>
      <c r="BR43" s="10">
        <f>SUM(BR30:BR41)</f>
        <v>0</v>
      </c>
      <c r="BS43" s="10">
        <f>SUM(BS30:BS41)</f>
        <v>0</v>
      </c>
      <c r="BT43" s="10">
        <f>SUM(BT30:BT41)</f>
        <v>0</v>
      </c>
      <c r="BU43" s="10">
        <f>SUM(BU30:BU41)</f>
        <v>0</v>
      </c>
      <c r="BV43" s="10">
        <f>SUM(BV30:BV41)</f>
        <v>0</v>
      </c>
      <c r="BW43" s="10">
        <f>SUM(BW30:BW41)</f>
        <v>0</v>
      </c>
      <c r="BX43" s="10">
        <f>SUM(BX30:BX41)</f>
        <v>0</v>
      </c>
      <c r="BY43" s="10">
        <f>SUM(BY30:BY41)</f>
        <v>0</v>
      </c>
      <c r="BZ43" s="10">
        <f>SUM(BZ30:BZ41)</f>
        <v>0</v>
      </c>
      <c r="CA43" s="10">
        <f>SUM(CA30:CA41)</f>
        <v>0</v>
      </c>
      <c r="CB43" s="10">
        <f>SUM(CB30:CB41)</f>
        <v>0</v>
      </c>
      <c r="CC43" s="10">
        <f>SUM(CC30:CC41)</f>
        <v>0</v>
      </c>
      <c r="CD43" s="10">
        <f>SUM(CD30:CD41)</f>
        <v>0</v>
      </c>
      <c r="CE43" s="10">
        <f>SUM(CE30:CE41)</f>
        <v>0</v>
      </c>
      <c r="CF43" s="10">
        <f>SUM(CF30:CF41)</f>
        <v>0</v>
      </c>
      <c r="CG43" s="10">
        <f>SUM(CG30:CG41)</f>
        <v>0</v>
      </c>
      <c r="CH43" s="10">
        <f>SUM(CH30:CH41)</f>
        <v>0</v>
      </c>
      <c r="CI43" s="10">
        <f>SUM(CI30:CI41)</f>
        <v>0</v>
      </c>
      <c r="CJ43" s="10">
        <f>SUM(CJ30:CJ41)</f>
        <v>0</v>
      </c>
      <c r="CK43" s="10">
        <f>SUM(CK30:CK41)</f>
        <v>0</v>
      </c>
      <c r="CL43" s="10">
        <f>SUM(CL30:CL41)</f>
        <v>0</v>
      </c>
      <c r="CM43" s="10">
        <f>SUM(CM30:CM41)</f>
        <v>0</v>
      </c>
      <c r="CN43" s="10">
        <f>SUM(CN30:CN41)</f>
        <v>0</v>
      </c>
      <c r="CO43" s="10">
        <f>SUM(CO30:CO41)</f>
        <v>0</v>
      </c>
      <c r="CP43" s="10">
        <f>SUM(CP30:CP41)</f>
        <v>0</v>
      </c>
      <c r="CQ43" s="10">
        <f>SUM(CQ30:CQ41)</f>
        <v>0</v>
      </c>
      <c r="CR43" s="10">
        <f>SUM(CR30:CR41)</f>
        <v>0</v>
      </c>
      <c r="CS43" s="10">
        <f>SUM(CS30:CS41)</f>
        <v>0</v>
      </c>
      <c r="CT43" s="10">
        <f>SUM(CT30:CT41)</f>
        <v>0</v>
      </c>
      <c r="CU43" s="10">
        <f>SUM(CU30:CU41)</f>
        <v>0</v>
      </c>
      <c r="CV43" s="10">
        <f>SUM(CV30:CV41)</f>
        <v>0</v>
      </c>
      <c r="CW43" s="10">
        <f>SUM(CW30:CW41)</f>
        <v>0</v>
      </c>
      <c r="CX43" s="10">
        <f>SUM(CX30:CX41)</f>
        <v>0</v>
      </c>
      <c r="CY43" s="10">
        <f>SUM(CY30:CY41)</f>
        <v>0</v>
      </c>
      <c r="CZ43" s="10">
        <f>SUM(CZ30:CZ41)</f>
        <v>0</v>
      </c>
      <c r="DA43" s="10">
        <f>SUM(DA30:DA41)</f>
        <v>0</v>
      </c>
      <c r="DB43" s="10">
        <f>SUM(DB30:DB41)</f>
        <v>0</v>
      </c>
      <c r="DC43" s="10">
        <f>SUM(DC30:DC41)</f>
        <v>0</v>
      </c>
      <c r="DD43" s="10">
        <f>SUM(DD30:DD41)</f>
        <v>0</v>
      </c>
      <c r="DE43" s="10">
        <f>SUM(DE30:DE41)</f>
        <v>0</v>
      </c>
      <c r="DF43" s="10">
        <f>SUM(DF30:DF41)</f>
        <v>0</v>
      </c>
      <c r="DG43" s="10">
        <f>SUM(DG30:DG41)</f>
        <v>0</v>
      </c>
    </row>
    <row r="44"/>
    <row r="45">
      <c r="C45" s="6" t="str">
        <v>BFR TVA</v>
      </c>
    </row>
    <row r="46"/>
    <row r="47">
      <c r="D47">
        <f>+D28</f>
        <v>2021</v>
      </c>
      <c r="P47">
        <f>+P28</f>
        <v>2022</v>
      </c>
      <c r="AB47">
        <f>+AB28</f>
        <v>2023</v>
      </c>
      <c r="AN47">
        <f>+AN28</f>
        <v>2024</v>
      </c>
      <c r="AZ47">
        <f>+AZ28</f>
        <v>2025</v>
      </c>
      <c r="BL47">
        <f>+BL28</f>
        <v>2026</v>
      </c>
      <c r="BX47">
        <f>+BX28</f>
        <v>2027</v>
      </c>
      <c r="CJ47">
        <f>+CJ28</f>
        <v>2028</v>
      </c>
      <c r="CV47">
        <f>+CV28</f>
        <v>2029</v>
      </c>
    </row>
    <row r="48">
      <c r="C48" s="6" t="str">
        <v>Intitulés</v>
      </c>
      <c r="D48" s="9">
        <f>CONFIG!$D$7</f>
        <v>44197</v>
      </c>
      <c r="E48" s="9">
        <f>DATE(YEAR(D48),MONTH(D48)+1,DAY(D48))</f>
        <v>44228</v>
      </c>
      <c r="F48" s="9">
        <f>DATE(YEAR(E48),MONTH(E48)+1,DAY(E48))</f>
        <v>44256</v>
      </c>
      <c r="G48" s="9">
        <f>DATE(YEAR(F48),MONTH(F48)+1,DAY(F48))</f>
        <v>44287</v>
      </c>
      <c r="H48" s="9">
        <f>DATE(YEAR(G48),MONTH(G48)+1,DAY(G48))</f>
        <v>44317</v>
      </c>
      <c r="I48" s="9">
        <f>DATE(YEAR(H48),MONTH(H48)+1,DAY(H48))</f>
        <v>44348</v>
      </c>
      <c r="J48" s="9">
        <f>DATE(YEAR(I48),MONTH(I48)+1,DAY(I48))</f>
        <v>44378</v>
      </c>
      <c r="K48" s="9">
        <f>DATE(YEAR(J48),MONTH(J48)+1,DAY(J48))</f>
        <v>44409</v>
      </c>
      <c r="L48" s="9">
        <f>DATE(YEAR(K48),MONTH(K48)+1,DAY(K48))</f>
        <v>44440</v>
      </c>
      <c r="M48" s="9">
        <f>DATE(YEAR(L48),MONTH(L48)+1,DAY(L48))</f>
        <v>44470</v>
      </c>
      <c r="N48" s="9">
        <f>DATE(YEAR(M48),MONTH(M48)+1,DAY(M48))</f>
        <v>44501</v>
      </c>
      <c r="O48" s="9">
        <f>DATE(YEAR(N48),MONTH(N48)+1,DAY(N48))</f>
        <v>44531</v>
      </c>
      <c r="P48" s="9">
        <f>DATE(YEAR(O48),MONTH(O48)+1,DAY(O48))</f>
        <v>44562</v>
      </c>
      <c r="Q48" s="9">
        <f>DATE(YEAR(P48),MONTH(P48)+1,DAY(P48))</f>
        <v>44593</v>
      </c>
      <c r="R48" s="9">
        <f>DATE(YEAR(Q48),MONTH(Q48)+1,DAY(Q48))</f>
        <v>44621</v>
      </c>
      <c r="S48" s="9">
        <f>DATE(YEAR(R48),MONTH(R48)+1,DAY(R48))</f>
        <v>44652</v>
      </c>
      <c r="T48" s="9">
        <f>DATE(YEAR(S48),MONTH(S48)+1,DAY(S48))</f>
        <v>44682</v>
      </c>
      <c r="U48" s="9">
        <f>DATE(YEAR(T48),MONTH(T48)+1,DAY(T48))</f>
        <v>44713</v>
      </c>
      <c r="V48" s="9">
        <f>DATE(YEAR(U48),MONTH(U48)+1,DAY(U48))</f>
        <v>44743</v>
      </c>
      <c r="W48" s="9">
        <f>DATE(YEAR(V48),MONTH(V48)+1,DAY(V48))</f>
        <v>44774</v>
      </c>
      <c r="X48" s="9">
        <f>DATE(YEAR(W48),MONTH(W48)+1,DAY(W48))</f>
        <v>44805</v>
      </c>
      <c r="Y48" s="9">
        <f>DATE(YEAR(X48),MONTH(X48)+1,DAY(X48))</f>
        <v>44835</v>
      </c>
      <c r="Z48" s="9">
        <f>DATE(YEAR(Y48),MONTH(Y48)+1,DAY(Y48))</f>
        <v>44866</v>
      </c>
      <c r="AA48" s="9">
        <f>DATE(YEAR(Z48),MONTH(Z48)+1,DAY(Z48))</f>
        <v>44896</v>
      </c>
      <c r="AB48" s="9">
        <f>DATE(YEAR(AA48),MONTH(AA48)+1,DAY(AA48))</f>
        <v>44927</v>
      </c>
      <c r="AC48" s="9">
        <f>DATE(YEAR(AB48),MONTH(AB48)+1,DAY(AB48))</f>
        <v>44958</v>
      </c>
      <c r="AD48" s="9">
        <f>DATE(YEAR(AC48),MONTH(AC48)+1,DAY(AC48))</f>
        <v>44986</v>
      </c>
      <c r="AE48" s="9">
        <f>DATE(YEAR(AD48),MONTH(AD48)+1,DAY(AD48))</f>
        <v>45017</v>
      </c>
      <c r="AF48" s="9">
        <f>DATE(YEAR(AE48),MONTH(AE48)+1,DAY(AE48))</f>
        <v>45047</v>
      </c>
      <c r="AG48" s="9">
        <f>DATE(YEAR(AF48),MONTH(AF48)+1,DAY(AF48))</f>
        <v>45078</v>
      </c>
      <c r="AH48" s="9">
        <f>DATE(YEAR(AG48),MONTH(AG48)+1,DAY(AG48))</f>
        <v>45108</v>
      </c>
      <c r="AI48" s="9">
        <f>DATE(YEAR(AH48),MONTH(AH48)+1,DAY(AH48))</f>
        <v>45139</v>
      </c>
      <c r="AJ48" s="9">
        <f>DATE(YEAR(AI48),MONTH(AI48)+1,DAY(AI48))</f>
        <v>45170</v>
      </c>
      <c r="AK48" s="9">
        <f>DATE(YEAR(AJ48),MONTH(AJ48)+1,DAY(AJ48))</f>
        <v>45200</v>
      </c>
      <c r="AL48" s="9">
        <f>DATE(YEAR(AK48),MONTH(AK48)+1,DAY(AK48))</f>
        <v>45231</v>
      </c>
      <c r="AM48" s="9">
        <f>DATE(YEAR(AL48),MONTH(AL48)+1,DAY(AL48))</f>
        <v>45261</v>
      </c>
      <c r="AN48" s="9">
        <f>DATE(YEAR(AM48),MONTH(AM48)+1,DAY(AM48))</f>
        <v>45292</v>
      </c>
      <c r="AO48" s="9">
        <f>DATE(YEAR(AN48),MONTH(AN48)+1,DAY(AN48))</f>
        <v>45323</v>
      </c>
      <c r="AP48" s="9">
        <f>DATE(YEAR(AO48),MONTH(AO48)+1,DAY(AO48))</f>
        <v>45352</v>
      </c>
      <c r="AQ48" s="9">
        <f>DATE(YEAR(AP48),MONTH(AP48)+1,DAY(AP48))</f>
        <v>45383</v>
      </c>
      <c r="AR48" s="9">
        <f>DATE(YEAR(AQ48),MONTH(AQ48)+1,DAY(AQ48))</f>
        <v>45413</v>
      </c>
      <c r="AS48" s="9">
        <f>DATE(YEAR(AR48),MONTH(AR48)+1,DAY(AR48))</f>
        <v>45444</v>
      </c>
      <c r="AT48" s="9">
        <f>DATE(YEAR(AS48),MONTH(AS48)+1,DAY(AS48))</f>
        <v>45474</v>
      </c>
      <c r="AU48" s="9">
        <f>DATE(YEAR(AT48),MONTH(AT48)+1,DAY(AT48))</f>
        <v>45505</v>
      </c>
      <c r="AV48" s="9">
        <f>DATE(YEAR(AU48),MONTH(AU48)+1,DAY(AU48))</f>
        <v>45536</v>
      </c>
      <c r="AW48" s="9">
        <f>DATE(YEAR(AV48),MONTH(AV48)+1,DAY(AV48))</f>
        <v>45566</v>
      </c>
      <c r="AX48" s="9">
        <f>DATE(YEAR(AW48),MONTH(AW48)+1,DAY(AW48))</f>
        <v>45597</v>
      </c>
      <c r="AY48" s="9">
        <f>DATE(YEAR(AX48),MONTH(AX48)+1,DAY(AX48))</f>
        <v>45627</v>
      </c>
      <c r="AZ48" s="9">
        <f>DATE(YEAR(AY48),MONTH(AY48)+1,DAY(AY48))</f>
        <v>45658</v>
      </c>
      <c r="BA48" s="9">
        <f>DATE(YEAR(AZ48),MONTH(AZ48)+1,DAY(AZ48))</f>
        <v>45689</v>
      </c>
      <c r="BB48" s="9">
        <f>DATE(YEAR(BA48),MONTH(BA48)+1,DAY(BA48))</f>
        <v>45717</v>
      </c>
      <c r="BC48" s="9">
        <f>DATE(YEAR(BB48),MONTH(BB48)+1,DAY(BB48))</f>
        <v>45748</v>
      </c>
      <c r="BD48" s="9">
        <f>DATE(YEAR(BC48),MONTH(BC48)+1,DAY(BC48))</f>
        <v>45778</v>
      </c>
      <c r="BE48" s="9">
        <f>DATE(YEAR(BD48),MONTH(BD48)+1,DAY(BD48))</f>
        <v>45809</v>
      </c>
      <c r="BF48" s="9">
        <f>DATE(YEAR(BE48),MONTH(BE48)+1,DAY(BE48))</f>
        <v>45839</v>
      </c>
      <c r="BG48" s="9">
        <f>DATE(YEAR(BF48),MONTH(BF48)+1,DAY(BF48))</f>
        <v>45870</v>
      </c>
      <c r="BH48" s="9">
        <f>DATE(YEAR(BG48),MONTH(BG48)+1,DAY(BG48))</f>
        <v>45901</v>
      </c>
      <c r="BI48" s="9">
        <f>DATE(YEAR(BH48),MONTH(BH48)+1,DAY(BH48))</f>
        <v>45931</v>
      </c>
      <c r="BJ48" s="9">
        <f>DATE(YEAR(BI48),MONTH(BI48)+1,DAY(BI48))</f>
        <v>45962</v>
      </c>
      <c r="BK48" s="9">
        <f>DATE(YEAR(BJ48),MONTH(BJ48)+1,DAY(BJ48))</f>
        <v>45992</v>
      </c>
      <c r="BL48" s="9">
        <f>DATE(YEAR(BK48),MONTH(BK48)+1,DAY(BK48))</f>
        <v>46023</v>
      </c>
      <c r="BM48" s="9">
        <f>DATE(YEAR(BL48),MONTH(BL48)+1,DAY(BL48))</f>
        <v>46054</v>
      </c>
      <c r="BN48" s="9">
        <f>DATE(YEAR(BM48),MONTH(BM48)+1,DAY(BM48))</f>
        <v>46082</v>
      </c>
      <c r="BO48" s="9">
        <f>DATE(YEAR(BN48),MONTH(BN48)+1,DAY(BN48))</f>
        <v>46113</v>
      </c>
      <c r="BP48" s="9">
        <f>DATE(YEAR(BO48),MONTH(BO48)+1,DAY(BO48))</f>
        <v>46143</v>
      </c>
      <c r="BQ48" s="9">
        <f>DATE(YEAR(BP48),MONTH(BP48)+1,DAY(BP48))</f>
        <v>46174</v>
      </c>
      <c r="BR48" s="9">
        <f>DATE(YEAR(BQ48),MONTH(BQ48)+1,DAY(BQ48))</f>
        <v>46204</v>
      </c>
      <c r="BS48" s="9">
        <f>DATE(YEAR(BR48),MONTH(BR48)+1,DAY(BR48))</f>
        <v>46235</v>
      </c>
      <c r="BT48" s="9">
        <f>DATE(YEAR(BS48),MONTH(BS48)+1,DAY(BS48))</f>
        <v>46266</v>
      </c>
      <c r="BU48" s="9">
        <f>DATE(YEAR(BT48),MONTH(BT48)+1,DAY(BT48))</f>
        <v>46296</v>
      </c>
      <c r="BV48" s="9">
        <f>DATE(YEAR(BU48),MONTH(BU48)+1,DAY(BU48))</f>
        <v>46327</v>
      </c>
      <c r="BW48" s="9">
        <f>DATE(YEAR(BV48),MONTH(BV48)+1,DAY(BV48))</f>
        <v>46357</v>
      </c>
      <c r="BX48" s="9">
        <f>DATE(YEAR(BW48),MONTH(BW48)+1,DAY(BW48))</f>
        <v>46388</v>
      </c>
      <c r="BY48" s="9">
        <f>DATE(YEAR(BX48),MONTH(BX48)+1,DAY(BX48))</f>
        <v>46419</v>
      </c>
      <c r="BZ48" s="9">
        <f>DATE(YEAR(BY48),MONTH(BY48)+1,DAY(BY48))</f>
        <v>46447</v>
      </c>
      <c r="CA48" s="9">
        <f>DATE(YEAR(BZ48),MONTH(BZ48)+1,DAY(BZ48))</f>
        <v>46478</v>
      </c>
      <c r="CB48" s="9">
        <f>DATE(YEAR(CA48),MONTH(CA48)+1,DAY(CA48))</f>
        <v>46508</v>
      </c>
      <c r="CC48" s="9">
        <f>DATE(YEAR(CB48),MONTH(CB48)+1,DAY(CB48))</f>
        <v>46539</v>
      </c>
      <c r="CD48" s="9">
        <f>DATE(YEAR(CC48),MONTH(CC48)+1,DAY(CC48))</f>
        <v>46569</v>
      </c>
      <c r="CE48" s="9">
        <f>DATE(YEAR(CD48),MONTH(CD48)+1,DAY(CD48))</f>
        <v>46600</v>
      </c>
      <c r="CF48" s="9">
        <f>DATE(YEAR(CE48),MONTH(CE48)+1,DAY(CE48))</f>
        <v>46631</v>
      </c>
      <c r="CG48" s="9">
        <f>DATE(YEAR(CF48),MONTH(CF48)+1,DAY(CF48))</f>
        <v>46661</v>
      </c>
      <c r="CH48" s="9">
        <f>DATE(YEAR(CG48),MONTH(CG48)+1,DAY(CG48))</f>
        <v>46692</v>
      </c>
      <c r="CI48" s="9">
        <f>DATE(YEAR(CH48),MONTH(CH48)+1,DAY(CH48))</f>
        <v>46722</v>
      </c>
      <c r="CJ48" s="9">
        <f>DATE(YEAR(CI48),MONTH(CI48)+1,DAY(CI48))</f>
        <v>46753</v>
      </c>
      <c r="CK48" s="9">
        <f>DATE(YEAR(CJ48),MONTH(CJ48)+1,DAY(CJ48))</f>
        <v>46784</v>
      </c>
      <c r="CL48" s="9">
        <f>DATE(YEAR(CK48),MONTH(CK48)+1,DAY(CK48))</f>
        <v>46813</v>
      </c>
      <c r="CM48" s="9">
        <f>DATE(YEAR(CL48),MONTH(CL48)+1,DAY(CL48))</f>
        <v>46844</v>
      </c>
      <c r="CN48" s="9">
        <f>DATE(YEAR(CM48),MONTH(CM48)+1,DAY(CM48))</f>
        <v>46874</v>
      </c>
      <c r="CO48" s="9">
        <f>DATE(YEAR(CN48),MONTH(CN48)+1,DAY(CN48))</f>
        <v>46905</v>
      </c>
      <c r="CP48" s="9">
        <f>DATE(YEAR(CO48),MONTH(CO48)+1,DAY(CO48))</f>
        <v>46935</v>
      </c>
      <c r="CQ48" s="9">
        <f>DATE(YEAR(CP48),MONTH(CP48)+1,DAY(CP48))</f>
        <v>46966</v>
      </c>
      <c r="CR48" s="9">
        <f>DATE(YEAR(CQ48),MONTH(CQ48)+1,DAY(CQ48))</f>
        <v>46997</v>
      </c>
      <c r="CS48" s="9">
        <f>DATE(YEAR(CR48),MONTH(CR48)+1,DAY(CR48))</f>
        <v>47027</v>
      </c>
      <c r="CT48" s="9">
        <f>DATE(YEAR(CS48),MONTH(CS48)+1,DAY(CS48))</f>
        <v>47058</v>
      </c>
      <c r="CU48" s="9">
        <f>DATE(YEAR(CT48),MONTH(CT48)+1,DAY(CT48))</f>
        <v>47088</v>
      </c>
      <c r="CV48" s="9">
        <f>DATE(YEAR(CU48),MONTH(CU48)+1,DAY(CU48))</f>
        <v>47119</v>
      </c>
      <c r="CW48" s="9">
        <f>DATE(YEAR(CV48),MONTH(CV48)+1,DAY(CV48))</f>
        <v>47150</v>
      </c>
      <c r="CX48" s="9">
        <f>DATE(YEAR(CW48),MONTH(CW48)+1,DAY(CW48))</f>
        <v>47178</v>
      </c>
      <c r="CY48" s="9">
        <f>DATE(YEAR(CX48),MONTH(CX48)+1,DAY(CX48))</f>
        <v>47209</v>
      </c>
      <c r="CZ48" s="9">
        <f>DATE(YEAR(CY48),MONTH(CY48)+1,DAY(CY48))</f>
        <v>47239</v>
      </c>
      <c r="DA48" s="9">
        <f>DATE(YEAR(CZ48),MONTH(CZ48)+1,DAY(CZ48))</f>
        <v>47270</v>
      </c>
      <c r="DB48" s="9">
        <f>DATE(YEAR(DA48),MONTH(DA48)+1,DAY(DA48))</f>
        <v>47300</v>
      </c>
      <c r="DC48" s="9">
        <f>DATE(YEAR(DB48),MONTH(DB48)+1,DAY(DB48))</f>
        <v>47331</v>
      </c>
      <c r="DD48" s="9">
        <f>DATE(YEAR(DC48),MONTH(DC48)+1,DAY(DC48))</f>
        <v>47362</v>
      </c>
      <c r="DE48" s="9">
        <f>DATE(YEAR(DD48),MONTH(DD48)+1,DAY(DD48))</f>
        <v>47392</v>
      </c>
      <c r="DF48" s="9">
        <f>DATE(YEAR(DE48),MONTH(DE48)+1,DAY(DE48))</f>
        <v>47423</v>
      </c>
      <c r="DG48" s="9">
        <f>DATE(YEAR(DF48),MONTH(DF48)+1,DAY(DF48))</f>
        <v>47453</v>
      </c>
    </row>
    <row r="49">
      <c r="C49" s="6">
        <f>CONFIG!$C$14</f>
        <v>0</v>
      </c>
      <c r="D49" s="10">
        <f>D11-D30</f>
        <v>0</v>
      </c>
      <c r="E49" s="10">
        <f>E11-E30</f>
        <v>0</v>
      </c>
      <c r="F49" s="10">
        <f>F11-F30</f>
        <v>0</v>
      </c>
      <c r="G49" s="10">
        <f>G11-G30</f>
        <v>0</v>
      </c>
      <c r="H49" s="10">
        <f>H11-H30</f>
        <v>0</v>
      </c>
      <c r="I49" s="10">
        <f>I11-I30</f>
        <v>0</v>
      </c>
      <c r="J49" s="10">
        <f>J11-J30</f>
        <v>0</v>
      </c>
      <c r="K49" s="10">
        <f>K11-K30</f>
        <v>0</v>
      </c>
      <c r="L49" s="10">
        <f>L11-L30</f>
        <v>0</v>
      </c>
      <c r="M49" s="10">
        <f>M11-M30</f>
        <v>0</v>
      </c>
      <c r="N49" s="10">
        <f>N11-N30</f>
        <v>0</v>
      </c>
      <c r="O49" s="10">
        <f>O11-O30</f>
        <v>0</v>
      </c>
      <c r="P49" s="10">
        <f>P11-P30</f>
        <v>0</v>
      </c>
      <c r="Q49" s="10">
        <f>Q11-Q30</f>
        <v>0</v>
      </c>
      <c r="R49" s="10">
        <f>R11-R30</f>
        <v>0</v>
      </c>
      <c r="S49" s="10">
        <f>S11-S30</f>
        <v>0</v>
      </c>
      <c r="T49" s="10">
        <f>T11-T30</f>
        <v>0</v>
      </c>
      <c r="U49" s="10">
        <f>U11-U30</f>
        <v>0</v>
      </c>
      <c r="V49" s="10">
        <f>V11-V30</f>
        <v>0</v>
      </c>
      <c r="W49" s="10">
        <f>W11-W30</f>
        <v>0</v>
      </c>
      <c r="X49" s="10">
        <f>X11-X30</f>
        <v>0</v>
      </c>
      <c r="Y49" s="10">
        <f>Y11-Y30</f>
        <v>0</v>
      </c>
      <c r="Z49" s="10">
        <f>Z11-Z30</f>
        <v>0</v>
      </c>
      <c r="AA49" s="10">
        <f>AA11-AA30</f>
        <v>0</v>
      </c>
      <c r="AB49" s="10">
        <f>AB11-AB30</f>
        <v>0</v>
      </c>
      <c r="AC49" s="10">
        <f>AC11-AC30</f>
        <v>0</v>
      </c>
      <c r="AD49" s="10">
        <f>AD11-AD30</f>
        <v>0</v>
      </c>
      <c r="AE49" s="10">
        <f>AE11-AE30</f>
        <v>0</v>
      </c>
      <c r="AF49" s="10">
        <f>AF11-AF30</f>
        <v>0</v>
      </c>
      <c r="AG49" s="10">
        <f>AG11-AG30</f>
        <v>0</v>
      </c>
      <c r="AH49" s="10">
        <f>AH11-AH30</f>
        <v>0</v>
      </c>
      <c r="AI49" s="10">
        <f>AI11-AI30</f>
        <v>0</v>
      </c>
      <c r="AJ49" s="10">
        <f>AJ11-AJ30</f>
        <v>0</v>
      </c>
      <c r="AK49" s="10">
        <f>AK11-AK30</f>
        <v>0</v>
      </c>
      <c r="AL49" s="10">
        <f>AL11-AL30</f>
        <v>0</v>
      </c>
      <c r="AM49" s="10">
        <f>AM11-AM30</f>
        <v>0</v>
      </c>
      <c r="AN49" s="10">
        <f>AN11-AN30</f>
        <v>0</v>
      </c>
      <c r="AO49" s="10">
        <f>AO11-AO30</f>
        <v>0</v>
      </c>
      <c r="AP49" s="10">
        <f>AP11-AP30</f>
        <v>0</v>
      </c>
      <c r="AQ49" s="10">
        <f>AQ11-AQ30</f>
        <v>0</v>
      </c>
      <c r="AR49" s="10">
        <f>AR11-AR30</f>
        <v>0</v>
      </c>
      <c r="AS49" s="10">
        <f>AS11-AS30</f>
        <v>0</v>
      </c>
      <c r="AT49" s="10">
        <f>AT11-AT30</f>
        <v>0</v>
      </c>
      <c r="AU49" s="10">
        <f>AU11-AU30</f>
        <v>0</v>
      </c>
      <c r="AV49" s="10">
        <f>AV11-AV30</f>
        <v>0</v>
      </c>
      <c r="AW49" s="10">
        <f>AW11-AW30</f>
        <v>0</v>
      </c>
      <c r="AX49" s="10">
        <f>AX11-AX30</f>
        <v>0</v>
      </c>
      <c r="AY49" s="10">
        <f>AY11-AY30</f>
        <v>0</v>
      </c>
      <c r="AZ49" s="10">
        <f>AZ11-AZ30</f>
        <v>0</v>
      </c>
      <c r="BA49" s="10">
        <f>BA11-BA30</f>
        <v>0</v>
      </c>
      <c r="BB49" s="10">
        <f>BB11-BB30</f>
        <v>0</v>
      </c>
      <c r="BC49" s="10">
        <f>BC11-BC30</f>
        <v>0</v>
      </c>
      <c r="BD49" s="10">
        <f>BD11-BD30</f>
        <v>0</v>
      </c>
      <c r="BE49" s="10">
        <f>BE11-BE30</f>
        <v>0</v>
      </c>
      <c r="BF49" s="10">
        <f>BF11-BF30</f>
        <v>0</v>
      </c>
      <c r="BG49" s="10">
        <f>BG11-BG30</f>
        <v>0</v>
      </c>
      <c r="BH49" s="10">
        <f>BH11-BH30</f>
        <v>0</v>
      </c>
      <c r="BI49" s="10">
        <f>BI11-BI30</f>
        <v>0</v>
      </c>
      <c r="BJ49" s="10">
        <f>BJ11-BJ30</f>
        <v>0</v>
      </c>
      <c r="BK49" s="10">
        <f>BK11-BK30</f>
        <v>0</v>
      </c>
      <c r="BL49" s="10">
        <f>BL11-BL30</f>
        <v>0</v>
      </c>
      <c r="BM49" s="10">
        <f>BM11-BM30</f>
        <v>0</v>
      </c>
      <c r="BN49" s="10">
        <f>BN11-BN30</f>
        <v>0</v>
      </c>
      <c r="BO49" s="10">
        <f>BO11-BO30</f>
        <v>0</v>
      </c>
      <c r="BP49" s="10">
        <f>BP11-BP30</f>
        <v>0</v>
      </c>
      <c r="BQ49" s="10">
        <f>BQ11-BQ30</f>
        <v>0</v>
      </c>
      <c r="BR49" s="10">
        <f>BR11-BR30</f>
        <v>0</v>
      </c>
      <c r="BS49" s="10">
        <f>BS11-BS30</f>
        <v>0</v>
      </c>
      <c r="BT49" s="10">
        <f>BT11-BT30</f>
        <v>0</v>
      </c>
      <c r="BU49" s="10">
        <f>BU11-BU30</f>
        <v>0</v>
      </c>
      <c r="BV49" s="10">
        <f>BV11-BV30</f>
        <v>0</v>
      </c>
      <c r="BW49" s="10">
        <f>BW11-BW30</f>
        <v>0</v>
      </c>
      <c r="BX49" s="10">
        <f>BX11-BX30</f>
        <v>0</v>
      </c>
      <c r="BY49" s="10">
        <f>BY11-BY30</f>
        <v>0</v>
      </c>
      <c r="BZ49" s="10">
        <f>BZ11-BZ30</f>
        <v>0</v>
      </c>
      <c r="CA49" s="10">
        <f>CA11-CA30</f>
        <v>0</v>
      </c>
      <c r="CB49" s="10">
        <f>CB11-CB30</f>
        <v>0</v>
      </c>
      <c r="CC49" s="10">
        <f>CC11-CC30</f>
        <v>0</v>
      </c>
      <c r="CD49" s="10">
        <f>CD11-CD30</f>
        <v>0</v>
      </c>
      <c r="CE49" s="10">
        <f>CE11-CE30</f>
        <v>0</v>
      </c>
      <c r="CF49" s="10">
        <f>CF11-CF30</f>
        <v>0</v>
      </c>
      <c r="CG49" s="10">
        <f>CG11-CG30</f>
        <v>0</v>
      </c>
      <c r="CH49" s="10">
        <f>CH11-CH30</f>
        <v>0</v>
      </c>
      <c r="CI49" s="10">
        <f>CI11-CI30</f>
        <v>0</v>
      </c>
      <c r="CJ49" s="10">
        <f>CJ11-CJ30</f>
        <v>0</v>
      </c>
      <c r="CK49" s="10">
        <f>CK11-CK30</f>
        <v>0</v>
      </c>
      <c r="CL49" s="10">
        <f>CL11-CL30</f>
        <v>0</v>
      </c>
      <c r="CM49" s="10">
        <f>CM11-CM30</f>
        <v>0</v>
      </c>
      <c r="CN49" s="10">
        <f>CN11-CN30</f>
        <v>0</v>
      </c>
      <c r="CO49" s="10">
        <f>CO11-CO30</f>
        <v>0</v>
      </c>
      <c r="CP49" s="10">
        <f>CP11-CP30</f>
        <v>0</v>
      </c>
      <c r="CQ49" s="10">
        <f>CQ11-CQ30</f>
        <v>0</v>
      </c>
      <c r="CR49" s="10">
        <f>CR11-CR30</f>
        <v>0</v>
      </c>
      <c r="CS49" s="10">
        <f>CS11-CS30</f>
        <v>0</v>
      </c>
      <c r="CT49" s="10">
        <f>CT11-CT30</f>
        <v>0</v>
      </c>
      <c r="CU49" s="10">
        <f>CU11-CU30</f>
        <v>0</v>
      </c>
      <c r="CV49" s="10">
        <f>CV11-CV30</f>
        <v>0</v>
      </c>
      <c r="CW49" s="10">
        <f>CW11-CW30</f>
        <v>0</v>
      </c>
      <c r="CX49" s="10">
        <f>CX11-CX30</f>
        <v>0</v>
      </c>
      <c r="CY49" s="10">
        <f>CY11-CY30</f>
        <v>0</v>
      </c>
      <c r="CZ49" s="10">
        <f>CZ11-CZ30</f>
        <v>0</v>
      </c>
      <c r="DA49" s="10">
        <f>DA11-DA30</f>
        <v>0</v>
      </c>
      <c r="DB49" s="10">
        <f>DB11-DB30</f>
        <v>0</v>
      </c>
      <c r="DC49" s="10">
        <f>DC11-DC30</f>
        <v>0</v>
      </c>
      <c r="DD49" s="10">
        <f>DD11-DD30</f>
        <v>0</v>
      </c>
      <c r="DE49" s="10">
        <f>DE11-DE30</f>
        <v>0</v>
      </c>
      <c r="DF49" s="10">
        <f>DF11-DF30</f>
        <v>0</v>
      </c>
      <c r="DG49" s="10">
        <f>DG11-DG30</f>
        <v>0</v>
      </c>
    </row>
    <row r="50">
      <c r="C50" s="6">
        <f>CONFIG!$C$15</f>
        <v>0</v>
      </c>
      <c r="D50" s="10">
        <f>D12-D31</f>
        <v>0</v>
      </c>
      <c r="E50" s="10">
        <f>E12-E31</f>
        <v>0</v>
      </c>
      <c r="F50" s="10">
        <f>F12-F31</f>
        <v>0</v>
      </c>
      <c r="G50" s="10">
        <f>G12-G31</f>
        <v>0</v>
      </c>
      <c r="H50" s="10">
        <f>H12-H31</f>
        <v>0</v>
      </c>
      <c r="I50" s="10">
        <f>I12-I31</f>
        <v>0</v>
      </c>
      <c r="J50" s="10">
        <f>J12-J31</f>
        <v>0</v>
      </c>
      <c r="K50" s="10">
        <f>K12-K31</f>
        <v>0</v>
      </c>
      <c r="L50" s="10">
        <f>L12-L31</f>
        <v>0</v>
      </c>
      <c r="M50" s="10">
        <f>M12-M31</f>
        <v>0</v>
      </c>
      <c r="N50" s="10">
        <f>N12-N31</f>
        <v>0</v>
      </c>
      <c r="O50" s="10">
        <f>O12-O31</f>
        <v>0</v>
      </c>
      <c r="P50" s="10">
        <f>P12-P31</f>
        <v>0</v>
      </c>
      <c r="Q50" s="10">
        <f>Q12-Q31</f>
        <v>0</v>
      </c>
      <c r="R50" s="10">
        <f>R12-R31</f>
        <v>0</v>
      </c>
      <c r="S50" s="10">
        <f>S12-S31</f>
        <v>0</v>
      </c>
      <c r="T50" s="10">
        <f>T12-T31</f>
        <v>0</v>
      </c>
      <c r="U50" s="10">
        <f>U12-U31</f>
        <v>0</v>
      </c>
      <c r="V50" s="10">
        <f>V12-V31</f>
        <v>0</v>
      </c>
      <c r="W50" s="10">
        <f>W12-W31</f>
        <v>0</v>
      </c>
      <c r="X50" s="10">
        <f>X12-X31</f>
        <v>0</v>
      </c>
      <c r="Y50" s="10">
        <f>Y12-Y31</f>
        <v>0</v>
      </c>
      <c r="Z50" s="10">
        <f>Z12-Z31</f>
        <v>0</v>
      </c>
      <c r="AA50" s="10">
        <f>AA12-AA31</f>
        <v>0</v>
      </c>
      <c r="AB50" s="10">
        <f>AB12-AB31</f>
        <v>0</v>
      </c>
      <c r="AC50" s="10">
        <f>AC12-AC31</f>
        <v>0</v>
      </c>
      <c r="AD50" s="10">
        <f>AD12-AD31</f>
        <v>0</v>
      </c>
      <c r="AE50" s="10">
        <f>AE12-AE31</f>
        <v>0</v>
      </c>
      <c r="AF50" s="10">
        <f>AF12-AF31</f>
        <v>0</v>
      </c>
      <c r="AG50" s="10">
        <f>AG12-AG31</f>
        <v>0</v>
      </c>
      <c r="AH50" s="10">
        <f>AH12-AH31</f>
        <v>0</v>
      </c>
      <c r="AI50" s="10">
        <f>AI12-AI31</f>
        <v>0</v>
      </c>
      <c r="AJ50" s="10">
        <f>AJ12-AJ31</f>
        <v>0</v>
      </c>
      <c r="AK50" s="10">
        <f>AK12-AK31</f>
        <v>0</v>
      </c>
      <c r="AL50" s="10">
        <f>AL12-AL31</f>
        <v>0</v>
      </c>
      <c r="AM50" s="10">
        <f>AM12-AM31</f>
        <v>0</v>
      </c>
      <c r="AN50" s="10">
        <f>AN12-AN31</f>
        <v>0</v>
      </c>
      <c r="AO50" s="10">
        <f>AO12-AO31</f>
        <v>0</v>
      </c>
      <c r="AP50" s="10">
        <f>AP12-AP31</f>
        <v>0</v>
      </c>
      <c r="AQ50" s="10">
        <f>AQ12-AQ31</f>
        <v>0</v>
      </c>
      <c r="AR50" s="10">
        <f>AR12-AR31</f>
        <v>0</v>
      </c>
      <c r="AS50" s="10">
        <f>AS12-AS31</f>
        <v>0</v>
      </c>
      <c r="AT50" s="10">
        <f>AT12-AT31</f>
        <v>0</v>
      </c>
      <c r="AU50" s="10">
        <f>AU12-AU31</f>
        <v>0</v>
      </c>
      <c r="AV50" s="10">
        <f>AV12-AV31</f>
        <v>0</v>
      </c>
      <c r="AW50" s="10">
        <f>AW12-AW31</f>
        <v>0</v>
      </c>
      <c r="AX50" s="10">
        <f>AX12-AX31</f>
        <v>0</v>
      </c>
      <c r="AY50" s="10">
        <f>AY12-AY31</f>
        <v>0</v>
      </c>
      <c r="AZ50" s="10">
        <f>AZ12-AZ31</f>
        <v>0</v>
      </c>
      <c r="BA50" s="10">
        <f>BA12-BA31</f>
        <v>0</v>
      </c>
      <c r="BB50" s="10">
        <f>BB12-BB31</f>
        <v>0</v>
      </c>
      <c r="BC50" s="10">
        <f>BC12-BC31</f>
        <v>0</v>
      </c>
      <c r="BD50" s="10">
        <f>BD12-BD31</f>
        <v>0</v>
      </c>
      <c r="BE50" s="10">
        <f>BE12-BE31</f>
        <v>0</v>
      </c>
      <c r="BF50" s="10">
        <f>BF12-BF31</f>
        <v>0</v>
      </c>
      <c r="BG50" s="10">
        <f>BG12-BG31</f>
        <v>0</v>
      </c>
      <c r="BH50" s="10">
        <f>BH12-BH31</f>
        <v>0</v>
      </c>
      <c r="BI50" s="10">
        <f>BI12-BI31</f>
        <v>0</v>
      </c>
      <c r="BJ50" s="10">
        <f>BJ12-BJ31</f>
        <v>0</v>
      </c>
      <c r="BK50" s="10">
        <f>BK12-BK31</f>
        <v>0</v>
      </c>
      <c r="BL50" s="10">
        <f>BL12-BL31</f>
        <v>0</v>
      </c>
      <c r="BM50" s="10">
        <f>BM12-BM31</f>
        <v>0</v>
      </c>
      <c r="BN50" s="10">
        <f>BN12-BN31</f>
        <v>0</v>
      </c>
      <c r="BO50" s="10">
        <f>BO12-BO31</f>
        <v>0</v>
      </c>
      <c r="BP50" s="10">
        <f>BP12-BP31</f>
        <v>0</v>
      </c>
      <c r="BQ50" s="10">
        <f>BQ12-BQ31</f>
        <v>0</v>
      </c>
      <c r="BR50" s="10">
        <f>BR12-BR31</f>
        <v>0</v>
      </c>
      <c r="BS50" s="10">
        <f>BS12-BS31</f>
        <v>0</v>
      </c>
      <c r="BT50" s="10">
        <f>BT12-BT31</f>
        <v>0</v>
      </c>
      <c r="BU50" s="10">
        <f>BU12-BU31</f>
        <v>0</v>
      </c>
      <c r="BV50" s="10">
        <f>BV12-BV31</f>
        <v>0</v>
      </c>
      <c r="BW50" s="10">
        <f>BW12-BW31</f>
        <v>0</v>
      </c>
      <c r="BX50" s="10">
        <f>BX12-BX31</f>
        <v>0</v>
      </c>
      <c r="BY50" s="10">
        <f>BY12-BY31</f>
        <v>0</v>
      </c>
      <c r="BZ50" s="10">
        <f>BZ12-BZ31</f>
        <v>0</v>
      </c>
      <c r="CA50" s="10">
        <f>CA12-CA31</f>
        <v>0</v>
      </c>
      <c r="CB50" s="10">
        <f>CB12-CB31</f>
        <v>0</v>
      </c>
      <c r="CC50" s="10">
        <f>CC12-CC31</f>
        <v>0</v>
      </c>
      <c r="CD50" s="10">
        <f>CD12-CD31</f>
        <v>0</v>
      </c>
      <c r="CE50" s="10">
        <f>CE12-CE31</f>
        <v>0</v>
      </c>
      <c r="CF50" s="10">
        <f>CF12-CF31</f>
        <v>0</v>
      </c>
      <c r="CG50" s="10">
        <f>CG12-CG31</f>
        <v>0</v>
      </c>
      <c r="CH50" s="10">
        <f>CH12-CH31</f>
        <v>0</v>
      </c>
      <c r="CI50" s="10">
        <f>CI12-CI31</f>
        <v>0</v>
      </c>
      <c r="CJ50" s="10">
        <f>CJ12-CJ31</f>
        <v>0</v>
      </c>
      <c r="CK50" s="10">
        <f>CK12-CK31</f>
        <v>0</v>
      </c>
      <c r="CL50" s="10">
        <f>CL12-CL31</f>
        <v>0</v>
      </c>
      <c r="CM50" s="10">
        <f>CM12-CM31</f>
        <v>0</v>
      </c>
      <c r="CN50" s="10">
        <f>CN12-CN31</f>
        <v>0</v>
      </c>
      <c r="CO50" s="10">
        <f>CO12-CO31</f>
        <v>0</v>
      </c>
      <c r="CP50" s="10">
        <f>CP12-CP31</f>
        <v>0</v>
      </c>
      <c r="CQ50" s="10">
        <f>CQ12-CQ31</f>
        <v>0</v>
      </c>
      <c r="CR50" s="10">
        <f>CR12-CR31</f>
        <v>0</v>
      </c>
      <c r="CS50" s="10">
        <f>CS12-CS31</f>
        <v>0</v>
      </c>
      <c r="CT50" s="10">
        <f>CT12-CT31</f>
        <v>0</v>
      </c>
      <c r="CU50" s="10">
        <f>CU12-CU31</f>
        <v>0</v>
      </c>
      <c r="CV50" s="10">
        <f>CV12-CV31</f>
        <v>0</v>
      </c>
      <c r="CW50" s="10">
        <f>CW12-CW31</f>
        <v>0</v>
      </c>
      <c r="CX50" s="10">
        <f>CX12-CX31</f>
        <v>0</v>
      </c>
      <c r="CY50" s="10">
        <f>CY12-CY31</f>
        <v>0</v>
      </c>
      <c r="CZ50" s="10">
        <f>CZ12-CZ31</f>
        <v>0</v>
      </c>
      <c r="DA50" s="10">
        <f>DA12-DA31</f>
        <v>0</v>
      </c>
      <c r="DB50" s="10">
        <f>DB12-DB31</f>
        <v>0</v>
      </c>
      <c r="DC50" s="10">
        <f>DC12-DC31</f>
        <v>0</v>
      </c>
      <c r="DD50" s="10">
        <f>DD12-DD31</f>
        <v>0</v>
      </c>
      <c r="DE50" s="10">
        <f>DE12-DE31</f>
        <v>0</v>
      </c>
      <c r="DF50" s="10">
        <f>DF12-DF31</f>
        <v>0</v>
      </c>
      <c r="DG50" s="10">
        <f>DG12-DG31</f>
        <v>0</v>
      </c>
    </row>
    <row r="51">
      <c r="C51" s="6">
        <f>CONFIG!$C$16</f>
        <v>0</v>
      </c>
      <c r="D51" s="10">
        <f>D13-D32</f>
        <v>0</v>
      </c>
      <c r="E51" s="10">
        <f>E13-E32</f>
        <v>0</v>
      </c>
      <c r="F51" s="10">
        <f>F13-F32</f>
        <v>0</v>
      </c>
      <c r="G51" s="10">
        <f>G13-G32</f>
        <v>0</v>
      </c>
      <c r="H51" s="10">
        <f>H13-H32</f>
        <v>0</v>
      </c>
      <c r="I51" s="10">
        <f>I13-I32</f>
        <v>0</v>
      </c>
      <c r="J51" s="10">
        <f>J13-J32</f>
        <v>0</v>
      </c>
      <c r="K51" s="10">
        <f>K13-K32</f>
        <v>0</v>
      </c>
      <c r="L51" s="10">
        <f>L13-L32</f>
        <v>0</v>
      </c>
      <c r="M51" s="10">
        <f>M13-M32</f>
        <v>0</v>
      </c>
      <c r="N51" s="10">
        <f>N13-N32</f>
        <v>0</v>
      </c>
      <c r="O51" s="10">
        <f>O13-O32</f>
        <v>0</v>
      </c>
      <c r="P51" s="10">
        <f>P13-P32</f>
        <v>0</v>
      </c>
      <c r="Q51" s="10">
        <f>Q13-Q32</f>
        <v>0</v>
      </c>
      <c r="R51" s="10">
        <f>R13-R32</f>
        <v>0</v>
      </c>
      <c r="S51" s="10">
        <f>S13-S32</f>
        <v>0</v>
      </c>
      <c r="T51" s="10">
        <f>T13-T32</f>
        <v>0</v>
      </c>
      <c r="U51" s="10">
        <f>U13-U32</f>
        <v>0</v>
      </c>
      <c r="V51" s="10">
        <f>V13-V32</f>
        <v>0</v>
      </c>
      <c r="W51" s="10">
        <f>W13-W32</f>
        <v>0</v>
      </c>
      <c r="X51" s="10">
        <f>X13-X32</f>
        <v>0</v>
      </c>
      <c r="Y51" s="10">
        <f>Y13-Y32</f>
        <v>0</v>
      </c>
      <c r="Z51" s="10">
        <f>Z13-Z32</f>
        <v>0</v>
      </c>
      <c r="AA51" s="10">
        <f>AA13-AA32</f>
        <v>0</v>
      </c>
      <c r="AB51" s="10">
        <f>AB13-AB32</f>
        <v>0</v>
      </c>
      <c r="AC51" s="10">
        <f>AC13-AC32</f>
        <v>0</v>
      </c>
      <c r="AD51" s="10">
        <f>AD13-AD32</f>
        <v>0</v>
      </c>
      <c r="AE51" s="10">
        <f>AE13-AE32</f>
        <v>0</v>
      </c>
      <c r="AF51" s="10">
        <f>AF13-AF32</f>
        <v>0</v>
      </c>
      <c r="AG51" s="10">
        <f>AG13-AG32</f>
        <v>0</v>
      </c>
      <c r="AH51" s="10">
        <f>AH13-AH32</f>
        <v>0</v>
      </c>
      <c r="AI51" s="10">
        <f>AI13-AI32</f>
        <v>0</v>
      </c>
      <c r="AJ51" s="10">
        <f>AJ13-AJ32</f>
        <v>0</v>
      </c>
      <c r="AK51" s="10">
        <f>AK13-AK32</f>
        <v>0</v>
      </c>
      <c r="AL51" s="10">
        <f>AL13-AL32</f>
        <v>0</v>
      </c>
      <c r="AM51" s="10">
        <f>AM13-AM32</f>
        <v>0</v>
      </c>
      <c r="AN51" s="10">
        <f>AN13-AN32</f>
        <v>0</v>
      </c>
      <c r="AO51" s="10">
        <f>AO13-AO32</f>
        <v>0</v>
      </c>
      <c r="AP51" s="10">
        <f>AP13-AP32</f>
        <v>0</v>
      </c>
      <c r="AQ51" s="10">
        <f>AQ13-AQ32</f>
        <v>0</v>
      </c>
      <c r="AR51" s="10">
        <f>AR13-AR32</f>
        <v>0</v>
      </c>
      <c r="AS51" s="10">
        <f>AS13-AS32</f>
        <v>0</v>
      </c>
      <c r="AT51" s="10">
        <f>AT13-AT32</f>
        <v>0</v>
      </c>
      <c r="AU51" s="10">
        <f>AU13-AU32</f>
        <v>0</v>
      </c>
      <c r="AV51" s="10">
        <f>AV13-AV32</f>
        <v>0</v>
      </c>
      <c r="AW51" s="10">
        <f>AW13-AW32</f>
        <v>0</v>
      </c>
      <c r="AX51" s="10">
        <f>AX13-AX32</f>
        <v>0</v>
      </c>
      <c r="AY51" s="10">
        <f>AY13-AY32</f>
        <v>0</v>
      </c>
      <c r="AZ51" s="10">
        <f>AZ13-AZ32</f>
        <v>0</v>
      </c>
      <c r="BA51" s="10">
        <f>BA13-BA32</f>
        <v>0</v>
      </c>
      <c r="BB51" s="10">
        <f>BB13-BB32</f>
        <v>0</v>
      </c>
      <c r="BC51" s="10">
        <f>BC13-BC32</f>
        <v>0</v>
      </c>
      <c r="BD51" s="10">
        <f>BD13-BD32</f>
        <v>0</v>
      </c>
      <c r="BE51" s="10">
        <f>BE13-BE32</f>
        <v>0</v>
      </c>
      <c r="BF51" s="10">
        <f>BF13-BF32</f>
        <v>0</v>
      </c>
      <c r="BG51" s="10">
        <f>BG13-BG32</f>
        <v>0</v>
      </c>
      <c r="BH51" s="10">
        <f>BH13-BH32</f>
        <v>0</v>
      </c>
      <c r="BI51" s="10">
        <f>BI13-BI32</f>
        <v>0</v>
      </c>
      <c r="BJ51" s="10">
        <f>BJ13-BJ32</f>
        <v>0</v>
      </c>
      <c r="BK51" s="10">
        <f>BK13-BK32</f>
        <v>0</v>
      </c>
      <c r="BL51" s="10">
        <f>BL13-BL32</f>
        <v>0</v>
      </c>
      <c r="BM51" s="10">
        <f>BM13-BM32</f>
        <v>0</v>
      </c>
      <c r="BN51" s="10">
        <f>BN13-BN32</f>
        <v>0</v>
      </c>
      <c r="BO51" s="10">
        <f>BO13-BO32</f>
        <v>0</v>
      </c>
      <c r="BP51" s="10">
        <f>BP13-BP32</f>
        <v>0</v>
      </c>
      <c r="BQ51" s="10">
        <f>BQ13-BQ32</f>
        <v>0</v>
      </c>
      <c r="BR51" s="10">
        <f>BR13-BR32</f>
        <v>0</v>
      </c>
      <c r="BS51" s="10">
        <f>BS13-BS32</f>
        <v>0</v>
      </c>
      <c r="BT51" s="10">
        <f>BT13-BT32</f>
        <v>0</v>
      </c>
      <c r="BU51" s="10">
        <f>BU13-BU32</f>
        <v>0</v>
      </c>
      <c r="BV51" s="10">
        <f>BV13-BV32</f>
        <v>0</v>
      </c>
      <c r="BW51" s="10">
        <f>BW13-BW32</f>
        <v>0</v>
      </c>
      <c r="BX51" s="10">
        <f>BX13-BX32</f>
        <v>0</v>
      </c>
      <c r="BY51" s="10">
        <f>BY13-BY32</f>
        <v>0</v>
      </c>
      <c r="BZ51" s="10">
        <f>BZ13-BZ32</f>
        <v>0</v>
      </c>
      <c r="CA51" s="10">
        <f>CA13-CA32</f>
        <v>0</v>
      </c>
      <c r="CB51" s="10">
        <f>CB13-CB32</f>
        <v>0</v>
      </c>
      <c r="CC51" s="10">
        <f>CC13-CC32</f>
        <v>0</v>
      </c>
      <c r="CD51" s="10">
        <f>CD13-CD32</f>
        <v>0</v>
      </c>
      <c r="CE51" s="10">
        <f>CE13-CE32</f>
        <v>0</v>
      </c>
      <c r="CF51" s="10">
        <f>CF13-CF32</f>
        <v>0</v>
      </c>
      <c r="CG51" s="10">
        <f>CG13-CG32</f>
        <v>0</v>
      </c>
      <c r="CH51" s="10">
        <f>CH13-CH32</f>
        <v>0</v>
      </c>
      <c r="CI51" s="10">
        <f>CI13-CI32</f>
        <v>0</v>
      </c>
      <c r="CJ51" s="10">
        <f>CJ13-CJ32</f>
        <v>0</v>
      </c>
      <c r="CK51" s="10">
        <f>CK13-CK32</f>
        <v>0</v>
      </c>
      <c r="CL51" s="10">
        <f>CL13-CL32</f>
        <v>0</v>
      </c>
      <c r="CM51" s="10">
        <f>CM13-CM32</f>
        <v>0</v>
      </c>
      <c r="CN51" s="10">
        <f>CN13-CN32</f>
        <v>0</v>
      </c>
      <c r="CO51" s="10">
        <f>CO13-CO32</f>
        <v>0</v>
      </c>
      <c r="CP51" s="10">
        <f>CP13-CP32</f>
        <v>0</v>
      </c>
      <c r="CQ51" s="10">
        <f>CQ13-CQ32</f>
        <v>0</v>
      </c>
      <c r="CR51" s="10">
        <f>CR13-CR32</f>
        <v>0</v>
      </c>
      <c r="CS51" s="10">
        <f>CS13-CS32</f>
        <v>0</v>
      </c>
      <c r="CT51" s="10">
        <f>CT13-CT32</f>
        <v>0</v>
      </c>
      <c r="CU51" s="10">
        <f>CU13-CU32</f>
        <v>0</v>
      </c>
      <c r="CV51" s="10">
        <f>CV13-CV32</f>
        <v>0</v>
      </c>
      <c r="CW51" s="10">
        <f>CW13-CW32</f>
        <v>0</v>
      </c>
      <c r="CX51" s="10">
        <f>CX13-CX32</f>
        <v>0</v>
      </c>
      <c r="CY51" s="10">
        <f>CY13-CY32</f>
        <v>0</v>
      </c>
      <c r="CZ51" s="10">
        <f>CZ13-CZ32</f>
        <v>0</v>
      </c>
      <c r="DA51" s="10">
        <f>DA13-DA32</f>
        <v>0</v>
      </c>
      <c r="DB51" s="10">
        <f>DB13-DB32</f>
        <v>0</v>
      </c>
      <c r="DC51" s="10">
        <f>DC13-DC32</f>
        <v>0</v>
      </c>
      <c r="DD51" s="10">
        <f>DD13-DD32</f>
        <v>0</v>
      </c>
      <c r="DE51" s="10">
        <f>DE13-DE32</f>
        <v>0</v>
      </c>
      <c r="DF51" s="10">
        <f>DF13-DF32</f>
        <v>0</v>
      </c>
      <c r="DG51" s="10">
        <f>DG13-DG32</f>
        <v>0</v>
      </c>
    </row>
    <row r="52">
      <c r="C52" s="6">
        <f>CONFIG!$C$17</f>
        <v>0</v>
      </c>
      <c r="D52" s="10">
        <f>D14-D33</f>
        <v>0</v>
      </c>
      <c r="E52" s="10">
        <f>E14-E33</f>
        <v>0</v>
      </c>
      <c r="F52" s="10">
        <f>F14-F33</f>
        <v>0</v>
      </c>
      <c r="G52" s="10">
        <f>G14-G33</f>
        <v>0</v>
      </c>
      <c r="H52" s="10">
        <f>H14-H33</f>
        <v>0</v>
      </c>
      <c r="I52" s="10">
        <f>I14-I33</f>
        <v>0</v>
      </c>
      <c r="J52" s="10">
        <f>J14-J33</f>
        <v>0</v>
      </c>
      <c r="K52" s="10">
        <f>K14-K33</f>
        <v>0</v>
      </c>
      <c r="L52" s="10">
        <f>L14-L33</f>
        <v>0</v>
      </c>
      <c r="M52" s="10">
        <f>M14-M33</f>
        <v>0</v>
      </c>
      <c r="N52" s="10">
        <f>N14-N33</f>
        <v>0</v>
      </c>
      <c r="O52" s="10">
        <f>O14-O33</f>
        <v>0</v>
      </c>
      <c r="P52" s="10">
        <f>P14-P33</f>
        <v>0</v>
      </c>
      <c r="Q52" s="10">
        <f>Q14-Q33</f>
        <v>0</v>
      </c>
      <c r="R52" s="10">
        <f>R14-R33</f>
        <v>0</v>
      </c>
      <c r="S52" s="10">
        <f>S14-S33</f>
        <v>0</v>
      </c>
      <c r="T52" s="10">
        <f>T14-T33</f>
        <v>0</v>
      </c>
      <c r="U52" s="10">
        <f>U14-U33</f>
        <v>0</v>
      </c>
      <c r="V52" s="10">
        <f>V14-V33</f>
        <v>0</v>
      </c>
      <c r="W52" s="10">
        <f>W14-W33</f>
        <v>0</v>
      </c>
      <c r="X52" s="10">
        <f>X14-X33</f>
        <v>0</v>
      </c>
      <c r="Y52" s="10">
        <f>Y14-Y33</f>
        <v>0</v>
      </c>
      <c r="Z52" s="10">
        <f>Z14-Z33</f>
        <v>0</v>
      </c>
      <c r="AA52" s="10">
        <f>AA14-AA33</f>
        <v>0</v>
      </c>
      <c r="AB52" s="10">
        <f>AB14-AB33</f>
        <v>0</v>
      </c>
      <c r="AC52" s="10">
        <f>AC14-AC33</f>
        <v>0</v>
      </c>
      <c r="AD52" s="10">
        <f>AD14-AD33</f>
        <v>0</v>
      </c>
      <c r="AE52" s="10">
        <f>AE14-AE33</f>
        <v>0</v>
      </c>
      <c r="AF52" s="10">
        <f>AF14-AF33</f>
        <v>0</v>
      </c>
      <c r="AG52" s="10">
        <f>AG14-AG33</f>
        <v>0</v>
      </c>
      <c r="AH52" s="10">
        <f>AH14-AH33</f>
        <v>0</v>
      </c>
      <c r="AI52" s="10">
        <f>AI14-AI33</f>
        <v>0</v>
      </c>
      <c r="AJ52" s="10">
        <f>AJ14-AJ33</f>
        <v>0</v>
      </c>
      <c r="AK52" s="10">
        <f>AK14-AK33</f>
        <v>0</v>
      </c>
      <c r="AL52" s="10">
        <f>AL14-AL33</f>
        <v>0</v>
      </c>
      <c r="AM52" s="10">
        <f>AM14-AM33</f>
        <v>0</v>
      </c>
      <c r="AN52" s="10">
        <f>AN14-AN33</f>
        <v>0</v>
      </c>
      <c r="AO52" s="10">
        <f>AO14-AO33</f>
        <v>0</v>
      </c>
      <c r="AP52" s="10">
        <f>AP14-AP33</f>
        <v>0</v>
      </c>
      <c r="AQ52" s="10">
        <f>AQ14-AQ33</f>
        <v>0</v>
      </c>
      <c r="AR52" s="10">
        <f>AR14-AR33</f>
        <v>0</v>
      </c>
      <c r="AS52" s="10">
        <f>AS14-AS33</f>
        <v>0</v>
      </c>
      <c r="AT52" s="10">
        <f>AT14-AT33</f>
        <v>0</v>
      </c>
      <c r="AU52" s="10">
        <f>AU14-AU33</f>
        <v>0</v>
      </c>
      <c r="AV52" s="10">
        <f>AV14-AV33</f>
        <v>0</v>
      </c>
      <c r="AW52" s="10">
        <f>AW14-AW33</f>
        <v>0</v>
      </c>
      <c r="AX52" s="10">
        <f>AX14-AX33</f>
        <v>0</v>
      </c>
      <c r="AY52" s="10">
        <f>AY14-AY33</f>
        <v>0</v>
      </c>
      <c r="AZ52" s="10">
        <f>AZ14-AZ33</f>
        <v>0</v>
      </c>
      <c r="BA52" s="10">
        <f>BA14-BA33</f>
        <v>0</v>
      </c>
      <c r="BB52" s="10">
        <f>BB14-BB33</f>
        <v>0</v>
      </c>
      <c r="BC52" s="10">
        <f>BC14-BC33</f>
        <v>0</v>
      </c>
      <c r="BD52" s="10">
        <f>BD14-BD33</f>
        <v>0</v>
      </c>
      <c r="BE52" s="10">
        <f>BE14-BE33</f>
        <v>0</v>
      </c>
      <c r="BF52" s="10">
        <f>BF14-BF33</f>
        <v>0</v>
      </c>
      <c r="BG52" s="10">
        <f>BG14-BG33</f>
        <v>0</v>
      </c>
      <c r="BH52" s="10">
        <f>BH14-BH33</f>
        <v>0</v>
      </c>
      <c r="BI52" s="10">
        <f>BI14-BI33</f>
        <v>0</v>
      </c>
      <c r="BJ52" s="10">
        <f>BJ14-BJ33</f>
        <v>0</v>
      </c>
      <c r="BK52" s="10">
        <f>BK14-BK33</f>
        <v>0</v>
      </c>
      <c r="BL52" s="10">
        <f>BL14-BL33</f>
        <v>0</v>
      </c>
      <c r="BM52" s="10">
        <f>BM14-BM33</f>
        <v>0</v>
      </c>
      <c r="BN52" s="10">
        <f>BN14-BN33</f>
        <v>0</v>
      </c>
      <c r="BO52" s="10">
        <f>BO14-BO33</f>
        <v>0</v>
      </c>
      <c r="BP52" s="10">
        <f>BP14-BP33</f>
        <v>0</v>
      </c>
      <c r="BQ52" s="10">
        <f>BQ14-BQ33</f>
        <v>0</v>
      </c>
      <c r="BR52" s="10">
        <f>BR14-BR33</f>
        <v>0</v>
      </c>
      <c r="BS52" s="10">
        <f>BS14-BS33</f>
        <v>0</v>
      </c>
      <c r="BT52" s="10">
        <f>BT14-BT33</f>
        <v>0</v>
      </c>
      <c r="BU52" s="10">
        <f>BU14-BU33</f>
        <v>0</v>
      </c>
      <c r="BV52" s="10">
        <f>BV14-BV33</f>
        <v>0</v>
      </c>
      <c r="BW52" s="10">
        <f>BW14-BW33</f>
        <v>0</v>
      </c>
      <c r="BX52" s="10">
        <f>BX14-BX33</f>
        <v>0</v>
      </c>
      <c r="BY52" s="10">
        <f>BY14-BY33</f>
        <v>0</v>
      </c>
      <c r="BZ52" s="10">
        <f>BZ14-BZ33</f>
        <v>0</v>
      </c>
      <c r="CA52" s="10">
        <f>CA14-CA33</f>
        <v>0</v>
      </c>
      <c r="CB52" s="10">
        <f>CB14-CB33</f>
        <v>0</v>
      </c>
      <c r="CC52" s="10">
        <f>CC14-CC33</f>
        <v>0</v>
      </c>
      <c r="CD52" s="10">
        <f>CD14-CD33</f>
        <v>0</v>
      </c>
      <c r="CE52" s="10">
        <f>CE14-CE33</f>
        <v>0</v>
      </c>
      <c r="CF52" s="10">
        <f>CF14-CF33</f>
        <v>0</v>
      </c>
      <c r="CG52" s="10">
        <f>CG14-CG33</f>
        <v>0</v>
      </c>
      <c r="CH52" s="10">
        <f>CH14-CH33</f>
        <v>0</v>
      </c>
      <c r="CI52" s="10">
        <f>CI14-CI33</f>
        <v>0</v>
      </c>
      <c r="CJ52" s="10">
        <f>CJ14-CJ33</f>
        <v>0</v>
      </c>
      <c r="CK52" s="10">
        <f>CK14-CK33</f>
        <v>0</v>
      </c>
      <c r="CL52" s="10">
        <f>CL14-CL33</f>
        <v>0</v>
      </c>
      <c r="CM52" s="10">
        <f>CM14-CM33</f>
        <v>0</v>
      </c>
      <c r="CN52" s="10">
        <f>CN14-CN33</f>
        <v>0</v>
      </c>
      <c r="CO52" s="10">
        <f>CO14-CO33</f>
        <v>0</v>
      </c>
      <c r="CP52" s="10">
        <f>CP14-CP33</f>
        <v>0</v>
      </c>
      <c r="CQ52" s="10">
        <f>CQ14-CQ33</f>
        <v>0</v>
      </c>
      <c r="CR52" s="10">
        <f>CR14-CR33</f>
        <v>0</v>
      </c>
      <c r="CS52" s="10">
        <f>CS14-CS33</f>
        <v>0</v>
      </c>
      <c r="CT52" s="10">
        <f>CT14-CT33</f>
        <v>0</v>
      </c>
      <c r="CU52" s="10">
        <f>CU14-CU33</f>
        <v>0</v>
      </c>
      <c r="CV52" s="10">
        <f>CV14-CV33</f>
        <v>0</v>
      </c>
      <c r="CW52" s="10">
        <f>CW14-CW33</f>
        <v>0</v>
      </c>
      <c r="CX52" s="10">
        <f>CX14-CX33</f>
        <v>0</v>
      </c>
      <c r="CY52" s="10">
        <f>CY14-CY33</f>
        <v>0</v>
      </c>
      <c r="CZ52" s="10">
        <f>CZ14-CZ33</f>
        <v>0</v>
      </c>
      <c r="DA52" s="10">
        <f>DA14-DA33</f>
        <v>0</v>
      </c>
      <c r="DB52" s="10">
        <f>DB14-DB33</f>
        <v>0</v>
      </c>
      <c r="DC52" s="10">
        <f>DC14-DC33</f>
        <v>0</v>
      </c>
      <c r="DD52" s="10">
        <f>DD14-DD33</f>
        <v>0</v>
      </c>
      <c r="DE52" s="10">
        <f>DE14-DE33</f>
        <v>0</v>
      </c>
      <c r="DF52" s="10">
        <f>DF14-DF33</f>
        <v>0</v>
      </c>
      <c r="DG52" s="10">
        <f>DG14-DG33</f>
        <v>0</v>
      </c>
    </row>
    <row r="53">
      <c r="C53" s="6">
        <f>CONFIG!$C$18</f>
        <v>0</v>
      </c>
      <c r="D53" s="10">
        <f>D15-D34</f>
        <v>0</v>
      </c>
      <c r="E53" s="10">
        <f>E15-E34</f>
        <v>0</v>
      </c>
      <c r="F53" s="10">
        <f>F15-F34</f>
        <v>0</v>
      </c>
      <c r="G53" s="10">
        <f>G15-G34</f>
        <v>0</v>
      </c>
      <c r="H53" s="10">
        <f>H15-H34</f>
        <v>0</v>
      </c>
      <c r="I53" s="10">
        <f>I15-I34</f>
        <v>0</v>
      </c>
      <c r="J53" s="10">
        <f>J15-J34</f>
        <v>0</v>
      </c>
      <c r="K53" s="10">
        <f>K15-K34</f>
        <v>0</v>
      </c>
      <c r="L53" s="10">
        <f>L15-L34</f>
        <v>0</v>
      </c>
      <c r="M53" s="10">
        <f>M15-M34</f>
        <v>0</v>
      </c>
      <c r="N53" s="10">
        <f>N15-N34</f>
        <v>0</v>
      </c>
      <c r="O53" s="10">
        <f>O15-O34</f>
        <v>0</v>
      </c>
      <c r="P53" s="10">
        <f>P15-P34</f>
        <v>0</v>
      </c>
      <c r="Q53" s="10">
        <f>Q15-Q34</f>
        <v>0</v>
      </c>
      <c r="R53" s="10">
        <f>R15-R34</f>
        <v>0</v>
      </c>
      <c r="S53" s="10">
        <f>S15-S34</f>
        <v>0</v>
      </c>
      <c r="T53" s="10">
        <f>T15-T34</f>
        <v>0</v>
      </c>
      <c r="U53" s="10">
        <f>U15-U34</f>
        <v>0</v>
      </c>
      <c r="V53" s="10">
        <f>V15-V34</f>
        <v>0</v>
      </c>
      <c r="W53" s="10">
        <f>W15-W34</f>
        <v>0</v>
      </c>
      <c r="X53" s="10">
        <f>X15-X34</f>
        <v>0</v>
      </c>
      <c r="Y53" s="10">
        <f>Y15-Y34</f>
        <v>0</v>
      </c>
      <c r="Z53" s="10">
        <f>Z15-Z34</f>
        <v>0</v>
      </c>
      <c r="AA53" s="10">
        <f>AA15-AA34</f>
        <v>0</v>
      </c>
      <c r="AB53" s="10">
        <f>AB15-AB34</f>
        <v>0</v>
      </c>
      <c r="AC53" s="10">
        <f>AC15-AC34</f>
        <v>0</v>
      </c>
      <c r="AD53" s="10">
        <f>AD15-AD34</f>
        <v>0</v>
      </c>
      <c r="AE53" s="10">
        <f>AE15-AE34</f>
        <v>0</v>
      </c>
      <c r="AF53" s="10">
        <f>AF15-AF34</f>
        <v>0</v>
      </c>
      <c r="AG53" s="10">
        <f>AG15-AG34</f>
        <v>0</v>
      </c>
      <c r="AH53" s="10">
        <f>AH15-AH34</f>
        <v>0</v>
      </c>
      <c r="AI53" s="10">
        <f>AI15-AI34</f>
        <v>0</v>
      </c>
      <c r="AJ53" s="10">
        <f>AJ15-AJ34</f>
        <v>0</v>
      </c>
      <c r="AK53" s="10">
        <f>AK15-AK34</f>
        <v>0</v>
      </c>
      <c r="AL53" s="10">
        <f>AL15-AL34</f>
        <v>0</v>
      </c>
      <c r="AM53" s="10">
        <f>AM15-AM34</f>
        <v>0</v>
      </c>
      <c r="AN53" s="10">
        <f>AN15-AN34</f>
        <v>0</v>
      </c>
      <c r="AO53" s="10">
        <f>AO15-AO34</f>
        <v>0</v>
      </c>
      <c r="AP53" s="10">
        <f>AP15-AP34</f>
        <v>0</v>
      </c>
      <c r="AQ53" s="10">
        <f>AQ15-AQ34</f>
        <v>0</v>
      </c>
      <c r="AR53" s="10">
        <f>AR15-AR34</f>
        <v>0</v>
      </c>
      <c r="AS53" s="10">
        <f>AS15-AS34</f>
        <v>0</v>
      </c>
      <c r="AT53" s="10">
        <f>AT15-AT34</f>
        <v>0</v>
      </c>
      <c r="AU53" s="10">
        <f>AU15-AU34</f>
        <v>0</v>
      </c>
      <c r="AV53" s="10">
        <f>AV15-AV34</f>
        <v>0</v>
      </c>
      <c r="AW53" s="10">
        <f>AW15-AW34</f>
        <v>0</v>
      </c>
      <c r="AX53" s="10">
        <f>AX15-AX34</f>
        <v>0</v>
      </c>
      <c r="AY53" s="10">
        <f>AY15-AY34</f>
        <v>0</v>
      </c>
      <c r="AZ53" s="10">
        <f>AZ15-AZ34</f>
        <v>0</v>
      </c>
      <c r="BA53" s="10">
        <f>BA15-BA34</f>
        <v>0</v>
      </c>
      <c r="BB53" s="10">
        <f>BB15-BB34</f>
        <v>0</v>
      </c>
      <c r="BC53" s="10">
        <f>BC15-BC34</f>
        <v>0</v>
      </c>
      <c r="BD53" s="10">
        <f>BD15-BD34</f>
        <v>0</v>
      </c>
      <c r="BE53" s="10">
        <f>BE15-BE34</f>
        <v>0</v>
      </c>
      <c r="BF53" s="10">
        <f>BF15-BF34</f>
        <v>0</v>
      </c>
      <c r="BG53" s="10">
        <f>BG15-BG34</f>
        <v>0</v>
      </c>
      <c r="BH53" s="10">
        <f>BH15-BH34</f>
        <v>0</v>
      </c>
      <c r="BI53" s="10">
        <f>BI15-BI34</f>
        <v>0</v>
      </c>
      <c r="BJ53" s="10">
        <f>BJ15-BJ34</f>
        <v>0</v>
      </c>
      <c r="BK53" s="10">
        <f>BK15-BK34</f>
        <v>0</v>
      </c>
      <c r="BL53" s="10">
        <f>BL15-BL34</f>
        <v>0</v>
      </c>
      <c r="BM53" s="10">
        <f>BM15-BM34</f>
        <v>0</v>
      </c>
      <c r="BN53" s="10">
        <f>BN15-BN34</f>
        <v>0</v>
      </c>
      <c r="BO53" s="10">
        <f>BO15-BO34</f>
        <v>0</v>
      </c>
      <c r="BP53" s="10">
        <f>BP15-BP34</f>
        <v>0</v>
      </c>
      <c r="BQ53" s="10">
        <f>BQ15-BQ34</f>
        <v>0</v>
      </c>
      <c r="BR53" s="10">
        <f>BR15-BR34</f>
        <v>0</v>
      </c>
      <c r="BS53" s="10">
        <f>BS15-BS34</f>
        <v>0</v>
      </c>
      <c r="BT53" s="10">
        <f>BT15-BT34</f>
        <v>0</v>
      </c>
      <c r="BU53" s="10">
        <f>BU15-BU34</f>
        <v>0</v>
      </c>
      <c r="BV53" s="10">
        <f>BV15-BV34</f>
        <v>0</v>
      </c>
      <c r="BW53" s="10">
        <f>BW15-BW34</f>
        <v>0</v>
      </c>
      <c r="BX53" s="10">
        <f>BX15-BX34</f>
        <v>0</v>
      </c>
      <c r="BY53" s="10">
        <f>BY15-BY34</f>
        <v>0</v>
      </c>
      <c r="BZ53" s="10">
        <f>BZ15-BZ34</f>
        <v>0</v>
      </c>
      <c r="CA53" s="10">
        <f>CA15-CA34</f>
        <v>0</v>
      </c>
      <c r="CB53" s="10">
        <f>CB15-CB34</f>
        <v>0</v>
      </c>
      <c r="CC53" s="10">
        <f>CC15-CC34</f>
        <v>0</v>
      </c>
      <c r="CD53" s="10">
        <f>CD15-CD34</f>
        <v>0</v>
      </c>
      <c r="CE53" s="10">
        <f>CE15-CE34</f>
        <v>0</v>
      </c>
      <c r="CF53" s="10">
        <f>CF15-CF34</f>
        <v>0</v>
      </c>
      <c r="CG53" s="10">
        <f>CG15-CG34</f>
        <v>0</v>
      </c>
      <c r="CH53" s="10">
        <f>CH15-CH34</f>
        <v>0</v>
      </c>
      <c r="CI53" s="10">
        <f>CI15-CI34</f>
        <v>0</v>
      </c>
      <c r="CJ53" s="10">
        <f>CJ15-CJ34</f>
        <v>0</v>
      </c>
      <c r="CK53" s="10">
        <f>CK15-CK34</f>
        <v>0</v>
      </c>
      <c r="CL53" s="10">
        <f>CL15-CL34</f>
        <v>0</v>
      </c>
      <c r="CM53" s="10">
        <f>CM15-CM34</f>
        <v>0</v>
      </c>
      <c r="CN53" s="10">
        <f>CN15-CN34</f>
        <v>0</v>
      </c>
      <c r="CO53" s="10">
        <f>CO15-CO34</f>
        <v>0</v>
      </c>
      <c r="CP53" s="10">
        <f>CP15-CP34</f>
        <v>0</v>
      </c>
      <c r="CQ53" s="10">
        <f>CQ15-CQ34</f>
        <v>0</v>
      </c>
      <c r="CR53" s="10">
        <f>CR15-CR34</f>
        <v>0</v>
      </c>
      <c r="CS53" s="10">
        <f>CS15-CS34</f>
        <v>0</v>
      </c>
      <c r="CT53" s="10">
        <f>CT15-CT34</f>
        <v>0</v>
      </c>
      <c r="CU53" s="10">
        <f>CU15-CU34</f>
        <v>0</v>
      </c>
      <c r="CV53" s="10">
        <f>CV15-CV34</f>
        <v>0</v>
      </c>
      <c r="CW53" s="10">
        <f>CW15-CW34</f>
        <v>0</v>
      </c>
      <c r="CX53" s="10">
        <f>CX15-CX34</f>
        <v>0</v>
      </c>
      <c r="CY53" s="10">
        <f>CY15-CY34</f>
        <v>0</v>
      </c>
      <c r="CZ53" s="10">
        <f>CZ15-CZ34</f>
        <v>0</v>
      </c>
      <c r="DA53" s="10">
        <f>DA15-DA34</f>
        <v>0</v>
      </c>
      <c r="DB53" s="10">
        <f>DB15-DB34</f>
        <v>0</v>
      </c>
      <c r="DC53" s="10">
        <f>DC15-DC34</f>
        <v>0</v>
      </c>
      <c r="DD53" s="10">
        <f>DD15-DD34</f>
        <v>0</v>
      </c>
      <c r="DE53" s="10">
        <f>DE15-DE34</f>
        <v>0</v>
      </c>
      <c r="DF53" s="10">
        <f>DF15-DF34</f>
        <v>0</v>
      </c>
      <c r="DG53" s="10">
        <f>DG15-DG34</f>
        <v>0</v>
      </c>
    </row>
    <row r="54">
      <c r="C54" s="6">
        <f>CONFIG!$C$19</f>
        <v>0</v>
      </c>
      <c r="D54" s="10">
        <f>D16-D35</f>
        <v>0</v>
      </c>
      <c r="E54" s="10">
        <f>E16-E35</f>
        <v>0</v>
      </c>
      <c r="F54" s="10">
        <f>F16-F35</f>
        <v>0</v>
      </c>
      <c r="G54" s="10">
        <f>G16-G35</f>
        <v>0</v>
      </c>
      <c r="H54" s="10">
        <f>H16-H35</f>
        <v>0</v>
      </c>
      <c r="I54" s="10">
        <f>I16-I35</f>
        <v>0</v>
      </c>
      <c r="J54" s="10">
        <f>J16-J35</f>
        <v>0</v>
      </c>
      <c r="K54" s="10">
        <f>K16-K35</f>
        <v>0</v>
      </c>
      <c r="L54" s="10">
        <f>L16-L35</f>
        <v>0</v>
      </c>
      <c r="M54" s="10">
        <f>M16-M35</f>
        <v>0</v>
      </c>
      <c r="N54" s="10">
        <f>N16-N35</f>
        <v>0</v>
      </c>
      <c r="O54" s="10">
        <f>O16-O35</f>
        <v>0</v>
      </c>
      <c r="P54" s="10">
        <f>P16-P35</f>
        <v>0</v>
      </c>
      <c r="Q54" s="10">
        <f>Q16-Q35</f>
        <v>0</v>
      </c>
      <c r="R54" s="10">
        <f>R16-R35</f>
        <v>0</v>
      </c>
      <c r="S54" s="10">
        <f>S16-S35</f>
        <v>0</v>
      </c>
      <c r="T54" s="10">
        <f>T16-T35</f>
        <v>0</v>
      </c>
      <c r="U54" s="10">
        <f>U16-U35</f>
        <v>0</v>
      </c>
      <c r="V54" s="10">
        <f>V16-V35</f>
        <v>0</v>
      </c>
      <c r="W54" s="10">
        <f>W16-W35</f>
        <v>0</v>
      </c>
      <c r="X54" s="10">
        <f>X16-X35</f>
        <v>0</v>
      </c>
      <c r="Y54" s="10">
        <f>Y16-Y35</f>
        <v>0</v>
      </c>
      <c r="Z54" s="10">
        <f>Z16-Z35</f>
        <v>0</v>
      </c>
      <c r="AA54" s="10">
        <f>AA16-AA35</f>
        <v>0</v>
      </c>
      <c r="AB54" s="10">
        <f>AB16-AB35</f>
        <v>0</v>
      </c>
      <c r="AC54" s="10">
        <f>AC16-AC35</f>
        <v>0</v>
      </c>
      <c r="AD54" s="10">
        <f>AD16-AD35</f>
        <v>0</v>
      </c>
      <c r="AE54" s="10">
        <f>AE16-AE35</f>
        <v>0</v>
      </c>
      <c r="AF54" s="10">
        <f>AF16-AF35</f>
        <v>0</v>
      </c>
      <c r="AG54" s="10">
        <f>AG16-AG35</f>
        <v>0</v>
      </c>
      <c r="AH54" s="10">
        <f>AH16-AH35</f>
        <v>0</v>
      </c>
      <c r="AI54" s="10">
        <f>AI16-AI35</f>
        <v>0</v>
      </c>
      <c r="AJ54" s="10">
        <f>AJ16-AJ35</f>
        <v>0</v>
      </c>
      <c r="AK54" s="10">
        <f>AK16-AK35</f>
        <v>0</v>
      </c>
      <c r="AL54" s="10">
        <f>AL16-AL35</f>
        <v>0</v>
      </c>
      <c r="AM54" s="10">
        <f>AM16-AM35</f>
        <v>0</v>
      </c>
      <c r="AN54" s="10">
        <f>AN16-AN35</f>
        <v>0</v>
      </c>
      <c r="AO54" s="10">
        <f>AO16-AO35</f>
        <v>0</v>
      </c>
      <c r="AP54" s="10">
        <f>AP16-AP35</f>
        <v>0</v>
      </c>
      <c r="AQ54" s="10">
        <f>AQ16-AQ35</f>
        <v>0</v>
      </c>
      <c r="AR54" s="10">
        <f>AR16-AR35</f>
        <v>0</v>
      </c>
      <c r="AS54" s="10">
        <f>AS16-AS35</f>
        <v>0</v>
      </c>
      <c r="AT54" s="10">
        <f>AT16-AT35</f>
        <v>0</v>
      </c>
      <c r="AU54" s="10">
        <f>AU16-AU35</f>
        <v>0</v>
      </c>
      <c r="AV54" s="10">
        <f>AV16-AV35</f>
        <v>0</v>
      </c>
      <c r="AW54" s="10">
        <f>AW16-AW35</f>
        <v>0</v>
      </c>
      <c r="AX54" s="10">
        <f>AX16-AX35</f>
        <v>0</v>
      </c>
      <c r="AY54" s="10">
        <f>AY16-AY35</f>
        <v>0</v>
      </c>
      <c r="AZ54" s="10">
        <f>AZ16-AZ35</f>
        <v>0</v>
      </c>
      <c r="BA54" s="10">
        <f>BA16-BA35</f>
        <v>0</v>
      </c>
      <c r="BB54" s="10">
        <f>BB16-BB35</f>
        <v>0</v>
      </c>
      <c r="BC54" s="10">
        <f>BC16-BC35</f>
        <v>0</v>
      </c>
      <c r="BD54" s="10">
        <f>BD16-BD35</f>
        <v>0</v>
      </c>
      <c r="BE54" s="10">
        <f>BE16-BE35</f>
        <v>0</v>
      </c>
      <c r="BF54" s="10">
        <f>BF16-BF35</f>
        <v>0</v>
      </c>
      <c r="BG54" s="10">
        <f>BG16-BG35</f>
        <v>0</v>
      </c>
      <c r="BH54" s="10">
        <f>BH16-BH35</f>
        <v>0</v>
      </c>
      <c r="BI54" s="10">
        <f>BI16-BI35</f>
        <v>0</v>
      </c>
      <c r="BJ54" s="10">
        <f>BJ16-BJ35</f>
        <v>0</v>
      </c>
      <c r="BK54" s="10">
        <f>BK16-BK35</f>
        <v>0</v>
      </c>
      <c r="BL54" s="10">
        <f>BL16-BL35</f>
        <v>0</v>
      </c>
      <c r="BM54" s="10">
        <f>BM16-BM35</f>
        <v>0</v>
      </c>
      <c r="BN54" s="10">
        <f>BN16-BN35</f>
        <v>0</v>
      </c>
      <c r="BO54" s="10">
        <f>BO16-BO35</f>
        <v>0</v>
      </c>
      <c r="BP54" s="10">
        <f>BP16-BP35</f>
        <v>0</v>
      </c>
      <c r="BQ54" s="10">
        <f>BQ16-BQ35</f>
        <v>0</v>
      </c>
      <c r="BR54" s="10">
        <f>BR16-BR35</f>
        <v>0</v>
      </c>
      <c r="BS54" s="10">
        <f>BS16-BS35</f>
        <v>0</v>
      </c>
      <c r="BT54" s="10">
        <f>BT16-BT35</f>
        <v>0</v>
      </c>
      <c r="BU54" s="10">
        <f>BU16-BU35</f>
        <v>0</v>
      </c>
      <c r="BV54" s="10">
        <f>BV16-BV35</f>
        <v>0</v>
      </c>
      <c r="BW54" s="10">
        <f>BW16-BW35</f>
        <v>0</v>
      </c>
      <c r="BX54" s="10">
        <f>BX16-BX35</f>
        <v>0</v>
      </c>
      <c r="BY54" s="10">
        <f>BY16-BY35</f>
        <v>0</v>
      </c>
      <c r="BZ54" s="10">
        <f>BZ16-BZ35</f>
        <v>0</v>
      </c>
      <c r="CA54" s="10">
        <f>CA16-CA35</f>
        <v>0</v>
      </c>
      <c r="CB54" s="10">
        <f>CB16-CB35</f>
        <v>0</v>
      </c>
      <c r="CC54" s="10">
        <f>CC16-CC35</f>
        <v>0</v>
      </c>
      <c r="CD54" s="10">
        <f>CD16-CD35</f>
        <v>0</v>
      </c>
      <c r="CE54" s="10">
        <f>CE16-CE35</f>
        <v>0</v>
      </c>
      <c r="CF54" s="10">
        <f>CF16-CF35</f>
        <v>0</v>
      </c>
      <c r="CG54" s="10">
        <f>CG16-CG35</f>
        <v>0</v>
      </c>
      <c r="CH54" s="10">
        <f>CH16-CH35</f>
        <v>0</v>
      </c>
      <c r="CI54" s="10">
        <f>CI16-CI35</f>
        <v>0</v>
      </c>
      <c r="CJ54" s="10">
        <f>CJ16-CJ35</f>
        <v>0</v>
      </c>
      <c r="CK54" s="10">
        <f>CK16-CK35</f>
        <v>0</v>
      </c>
      <c r="CL54" s="10">
        <f>CL16-CL35</f>
        <v>0</v>
      </c>
      <c r="CM54" s="10">
        <f>CM16-CM35</f>
        <v>0</v>
      </c>
      <c r="CN54" s="10">
        <f>CN16-CN35</f>
        <v>0</v>
      </c>
      <c r="CO54" s="10">
        <f>CO16-CO35</f>
        <v>0</v>
      </c>
      <c r="CP54" s="10">
        <f>CP16-CP35</f>
        <v>0</v>
      </c>
      <c r="CQ54" s="10">
        <f>CQ16-CQ35</f>
        <v>0</v>
      </c>
      <c r="CR54" s="10">
        <f>CR16-CR35</f>
        <v>0</v>
      </c>
      <c r="CS54" s="10">
        <f>CS16-CS35</f>
        <v>0</v>
      </c>
      <c r="CT54" s="10">
        <f>CT16-CT35</f>
        <v>0</v>
      </c>
      <c r="CU54" s="10">
        <f>CU16-CU35</f>
        <v>0</v>
      </c>
      <c r="CV54" s="10">
        <f>CV16-CV35</f>
        <v>0</v>
      </c>
      <c r="CW54" s="10">
        <f>CW16-CW35</f>
        <v>0</v>
      </c>
      <c r="CX54" s="10">
        <f>CX16-CX35</f>
        <v>0</v>
      </c>
      <c r="CY54" s="10">
        <f>CY16-CY35</f>
        <v>0</v>
      </c>
      <c r="CZ54" s="10">
        <f>CZ16-CZ35</f>
        <v>0</v>
      </c>
      <c r="DA54" s="10">
        <f>DA16-DA35</f>
        <v>0</v>
      </c>
      <c r="DB54" s="10">
        <f>DB16-DB35</f>
        <v>0</v>
      </c>
      <c r="DC54" s="10">
        <f>DC16-DC35</f>
        <v>0</v>
      </c>
      <c r="DD54" s="10">
        <f>DD16-DD35</f>
        <v>0</v>
      </c>
      <c r="DE54" s="10">
        <f>DE16-DE35</f>
        <v>0</v>
      </c>
      <c r="DF54" s="10">
        <f>DF16-DF35</f>
        <v>0</v>
      </c>
      <c r="DG54" s="10">
        <f>DG16-DG35</f>
        <v>0</v>
      </c>
    </row>
    <row r="55">
      <c r="C55" s="6">
        <f>CONFIG!$C$20</f>
        <v>0</v>
      </c>
      <c r="D55" s="10">
        <f>D17-D36</f>
        <v>0</v>
      </c>
      <c r="E55" s="10">
        <f>E17-E36</f>
        <v>0</v>
      </c>
      <c r="F55" s="10">
        <f>F17-F36</f>
        <v>0</v>
      </c>
      <c r="G55" s="10">
        <f>G17-G36</f>
        <v>0</v>
      </c>
      <c r="H55" s="10">
        <f>H17-H36</f>
        <v>0</v>
      </c>
      <c r="I55" s="10">
        <f>I17-I36</f>
        <v>0</v>
      </c>
      <c r="J55" s="10">
        <f>J17-J36</f>
        <v>0</v>
      </c>
      <c r="K55" s="10">
        <f>K17-K36</f>
        <v>0</v>
      </c>
      <c r="L55" s="10">
        <f>L17-L36</f>
        <v>0</v>
      </c>
      <c r="M55" s="10">
        <f>M17-M36</f>
        <v>0</v>
      </c>
      <c r="N55" s="10">
        <f>N17-N36</f>
        <v>0</v>
      </c>
      <c r="O55" s="10">
        <f>O17-O36</f>
        <v>0</v>
      </c>
      <c r="P55" s="10">
        <f>P17-P36</f>
        <v>0</v>
      </c>
      <c r="Q55" s="10">
        <f>Q17-Q36</f>
        <v>0</v>
      </c>
      <c r="R55" s="10">
        <f>R17-R36</f>
        <v>0</v>
      </c>
      <c r="S55" s="10">
        <f>S17-S36</f>
        <v>0</v>
      </c>
      <c r="T55" s="10">
        <f>T17-T36</f>
        <v>0</v>
      </c>
      <c r="U55" s="10">
        <f>U17-U36</f>
        <v>0</v>
      </c>
      <c r="V55" s="10">
        <f>V17-V36</f>
        <v>0</v>
      </c>
      <c r="W55" s="10">
        <f>W17-W36</f>
        <v>0</v>
      </c>
      <c r="X55" s="10">
        <f>X17-X36</f>
        <v>0</v>
      </c>
      <c r="Y55" s="10">
        <f>Y17-Y36</f>
        <v>0</v>
      </c>
      <c r="Z55" s="10">
        <f>Z17-Z36</f>
        <v>0</v>
      </c>
      <c r="AA55" s="10">
        <f>AA17-AA36</f>
        <v>0</v>
      </c>
      <c r="AB55" s="10">
        <f>AB17-AB36</f>
        <v>0</v>
      </c>
      <c r="AC55" s="10">
        <f>AC17-AC36</f>
        <v>0</v>
      </c>
      <c r="AD55" s="10">
        <f>AD17-AD36</f>
        <v>0</v>
      </c>
      <c r="AE55" s="10">
        <f>AE17-AE36</f>
        <v>0</v>
      </c>
      <c r="AF55" s="10">
        <f>AF17-AF36</f>
        <v>0</v>
      </c>
      <c r="AG55" s="10">
        <f>AG17-AG36</f>
        <v>0</v>
      </c>
      <c r="AH55" s="10">
        <f>AH17-AH36</f>
        <v>0</v>
      </c>
      <c r="AI55" s="10">
        <f>AI17-AI36</f>
        <v>0</v>
      </c>
      <c r="AJ55" s="10">
        <f>AJ17-AJ36</f>
        <v>0</v>
      </c>
      <c r="AK55" s="10">
        <f>AK17-AK36</f>
        <v>0</v>
      </c>
      <c r="AL55" s="10">
        <f>AL17-AL36</f>
        <v>0</v>
      </c>
      <c r="AM55" s="10">
        <f>AM17-AM36</f>
        <v>0</v>
      </c>
      <c r="AN55" s="10">
        <f>AN17-AN36</f>
        <v>0</v>
      </c>
      <c r="AO55" s="10">
        <f>AO17-AO36</f>
        <v>0</v>
      </c>
      <c r="AP55" s="10">
        <f>AP17-AP36</f>
        <v>0</v>
      </c>
      <c r="AQ55" s="10">
        <f>AQ17-AQ36</f>
        <v>0</v>
      </c>
      <c r="AR55" s="10">
        <f>AR17-AR36</f>
        <v>0</v>
      </c>
      <c r="AS55" s="10">
        <f>AS17-AS36</f>
        <v>0</v>
      </c>
      <c r="AT55" s="10">
        <f>AT17-AT36</f>
        <v>0</v>
      </c>
      <c r="AU55" s="10">
        <f>AU17-AU36</f>
        <v>0</v>
      </c>
      <c r="AV55" s="10">
        <f>AV17-AV36</f>
        <v>0</v>
      </c>
      <c r="AW55" s="10">
        <f>AW17-AW36</f>
        <v>0</v>
      </c>
      <c r="AX55" s="10">
        <f>AX17-AX36</f>
        <v>0</v>
      </c>
      <c r="AY55" s="10">
        <f>AY17-AY36</f>
        <v>0</v>
      </c>
      <c r="AZ55" s="10">
        <f>AZ17-AZ36</f>
        <v>0</v>
      </c>
      <c r="BA55" s="10">
        <f>BA17-BA36</f>
        <v>0</v>
      </c>
      <c r="BB55" s="10">
        <f>BB17-BB36</f>
        <v>0</v>
      </c>
      <c r="BC55" s="10">
        <f>BC17-BC36</f>
        <v>0</v>
      </c>
      <c r="BD55" s="10">
        <f>BD17-BD36</f>
        <v>0</v>
      </c>
      <c r="BE55" s="10">
        <f>BE17-BE36</f>
        <v>0</v>
      </c>
      <c r="BF55" s="10">
        <f>BF17-BF36</f>
        <v>0</v>
      </c>
      <c r="BG55" s="10">
        <f>BG17-BG36</f>
        <v>0</v>
      </c>
      <c r="BH55" s="10">
        <f>BH17-BH36</f>
        <v>0</v>
      </c>
      <c r="BI55" s="10">
        <f>BI17-BI36</f>
        <v>0</v>
      </c>
      <c r="BJ55" s="10">
        <f>BJ17-BJ36</f>
        <v>0</v>
      </c>
      <c r="BK55" s="10">
        <f>BK17-BK36</f>
        <v>0</v>
      </c>
      <c r="BL55" s="10">
        <f>BL17-BL36</f>
        <v>0</v>
      </c>
      <c r="BM55" s="10">
        <f>BM17-BM36</f>
        <v>0</v>
      </c>
      <c r="BN55" s="10">
        <f>BN17-BN36</f>
        <v>0</v>
      </c>
      <c r="BO55" s="10">
        <f>BO17-BO36</f>
        <v>0</v>
      </c>
      <c r="BP55" s="10">
        <f>BP17-BP36</f>
        <v>0</v>
      </c>
      <c r="BQ55" s="10">
        <f>BQ17-BQ36</f>
        <v>0</v>
      </c>
      <c r="BR55" s="10">
        <f>BR17-BR36</f>
        <v>0</v>
      </c>
      <c r="BS55" s="10">
        <f>BS17-BS36</f>
        <v>0</v>
      </c>
      <c r="BT55" s="10">
        <f>BT17-BT36</f>
        <v>0</v>
      </c>
      <c r="BU55" s="10">
        <f>BU17-BU36</f>
        <v>0</v>
      </c>
      <c r="BV55" s="10">
        <f>BV17-BV36</f>
        <v>0</v>
      </c>
      <c r="BW55" s="10">
        <f>BW17-BW36</f>
        <v>0</v>
      </c>
      <c r="BX55" s="10">
        <f>BX17-BX36</f>
        <v>0</v>
      </c>
      <c r="BY55" s="10">
        <f>BY17-BY36</f>
        <v>0</v>
      </c>
      <c r="BZ55" s="10">
        <f>BZ17-BZ36</f>
        <v>0</v>
      </c>
      <c r="CA55" s="10">
        <f>CA17-CA36</f>
        <v>0</v>
      </c>
      <c r="CB55" s="10">
        <f>CB17-CB36</f>
        <v>0</v>
      </c>
      <c r="CC55" s="10">
        <f>CC17-CC36</f>
        <v>0</v>
      </c>
      <c r="CD55" s="10">
        <f>CD17-CD36</f>
        <v>0</v>
      </c>
      <c r="CE55" s="10">
        <f>CE17-CE36</f>
        <v>0</v>
      </c>
      <c r="CF55" s="10">
        <f>CF17-CF36</f>
        <v>0</v>
      </c>
      <c r="CG55" s="10">
        <f>CG17-CG36</f>
        <v>0</v>
      </c>
      <c r="CH55" s="10">
        <f>CH17-CH36</f>
        <v>0</v>
      </c>
      <c r="CI55" s="10">
        <f>CI17-CI36</f>
        <v>0</v>
      </c>
      <c r="CJ55" s="10">
        <f>CJ17-CJ36</f>
        <v>0</v>
      </c>
      <c r="CK55" s="10">
        <f>CK17-CK36</f>
        <v>0</v>
      </c>
      <c r="CL55" s="10">
        <f>CL17-CL36</f>
        <v>0</v>
      </c>
      <c r="CM55" s="10">
        <f>CM17-CM36</f>
        <v>0</v>
      </c>
      <c r="CN55" s="10">
        <f>CN17-CN36</f>
        <v>0</v>
      </c>
      <c r="CO55" s="10">
        <f>CO17-CO36</f>
        <v>0</v>
      </c>
      <c r="CP55" s="10">
        <f>CP17-CP36</f>
        <v>0</v>
      </c>
      <c r="CQ55" s="10">
        <f>CQ17-CQ36</f>
        <v>0</v>
      </c>
      <c r="CR55" s="10">
        <f>CR17-CR36</f>
        <v>0</v>
      </c>
      <c r="CS55" s="10">
        <f>CS17-CS36</f>
        <v>0</v>
      </c>
      <c r="CT55" s="10">
        <f>CT17-CT36</f>
        <v>0</v>
      </c>
      <c r="CU55" s="10">
        <f>CU17-CU36</f>
        <v>0</v>
      </c>
      <c r="CV55" s="10">
        <f>CV17-CV36</f>
        <v>0</v>
      </c>
      <c r="CW55" s="10">
        <f>CW17-CW36</f>
        <v>0</v>
      </c>
      <c r="CX55" s="10">
        <f>CX17-CX36</f>
        <v>0</v>
      </c>
      <c r="CY55" s="10">
        <f>CY17-CY36</f>
        <v>0</v>
      </c>
      <c r="CZ55" s="10">
        <f>CZ17-CZ36</f>
        <v>0</v>
      </c>
      <c r="DA55" s="10">
        <f>DA17-DA36</f>
        <v>0</v>
      </c>
      <c r="DB55" s="10">
        <f>DB17-DB36</f>
        <v>0</v>
      </c>
      <c r="DC55" s="10">
        <f>DC17-DC36</f>
        <v>0</v>
      </c>
      <c r="DD55" s="10">
        <f>DD17-DD36</f>
        <v>0</v>
      </c>
      <c r="DE55" s="10">
        <f>DE17-DE36</f>
        <v>0</v>
      </c>
      <c r="DF55" s="10">
        <f>DF17-DF36</f>
        <v>0</v>
      </c>
      <c r="DG55" s="10">
        <f>DG17-DG36</f>
        <v>0</v>
      </c>
    </row>
    <row r="56">
      <c r="C56" s="6">
        <f>CONFIG!$C$21</f>
        <v>0</v>
      </c>
      <c r="D56" s="10">
        <f>D18-D37</f>
        <v>0</v>
      </c>
      <c r="E56" s="10">
        <f>E18-E37</f>
        <v>0</v>
      </c>
      <c r="F56" s="10">
        <f>F18-F37</f>
        <v>0</v>
      </c>
      <c r="G56" s="10">
        <f>G18-G37</f>
        <v>0</v>
      </c>
      <c r="H56" s="10">
        <f>H18-H37</f>
        <v>0</v>
      </c>
      <c r="I56" s="10">
        <f>I18-I37</f>
        <v>0</v>
      </c>
      <c r="J56" s="10">
        <f>J18-J37</f>
        <v>0</v>
      </c>
      <c r="K56" s="10">
        <f>K18-K37</f>
        <v>0</v>
      </c>
      <c r="L56" s="10">
        <f>L18-L37</f>
        <v>0</v>
      </c>
      <c r="M56" s="10">
        <f>M18-M37</f>
        <v>0</v>
      </c>
      <c r="N56" s="10">
        <f>N18-N37</f>
        <v>0</v>
      </c>
      <c r="O56" s="10">
        <f>O18-O37</f>
        <v>0</v>
      </c>
      <c r="P56" s="10">
        <f>P18-P37</f>
        <v>0</v>
      </c>
      <c r="Q56" s="10">
        <f>Q18-Q37</f>
        <v>0</v>
      </c>
      <c r="R56" s="10">
        <f>R18-R37</f>
        <v>0</v>
      </c>
      <c r="S56" s="10">
        <f>S18-S37</f>
        <v>0</v>
      </c>
      <c r="T56" s="10">
        <f>T18-T37</f>
        <v>0</v>
      </c>
      <c r="U56" s="10">
        <f>U18-U37</f>
        <v>0</v>
      </c>
      <c r="V56" s="10">
        <f>V18-V37</f>
        <v>0</v>
      </c>
      <c r="W56" s="10">
        <f>W18-W37</f>
        <v>0</v>
      </c>
      <c r="X56" s="10">
        <f>X18-X37</f>
        <v>0</v>
      </c>
      <c r="Y56" s="10">
        <f>Y18-Y37</f>
        <v>0</v>
      </c>
      <c r="Z56" s="10">
        <f>Z18-Z37</f>
        <v>0</v>
      </c>
      <c r="AA56" s="10">
        <f>AA18-AA37</f>
        <v>0</v>
      </c>
      <c r="AB56" s="10">
        <f>AB18-AB37</f>
        <v>0</v>
      </c>
      <c r="AC56" s="10">
        <f>AC18-AC37</f>
        <v>0</v>
      </c>
      <c r="AD56" s="10">
        <f>AD18-AD37</f>
        <v>0</v>
      </c>
      <c r="AE56" s="10">
        <f>AE18-AE37</f>
        <v>0</v>
      </c>
      <c r="AF56" s="10">
        <f>AF18-AF37</f>
        <v>0</v>
      </c>
      <c r="AG56" s="10">
        <f>AG18-AG37</f>
        <v>0</v>
      </c>
      <c r="AH56" s="10">
        <f>AH18-AH37</f>
        <v>0</v>
      </c>
      <c r="AI56" s="10">
        <f>AI18-AI37</f>
        <v>0</v>
      </c>
      <c r="AJ56" s="10">
        <f>AJ18-AJ37</f>
        <v>0</v>
      </c>
      <c r="AK56" s="10">
        <f>AK18-AK37</f>
        <v>0</v>
      </c>
      <c r="AL56" s="10">
        <f>AL18-AL37</f>
        <v>0</v>
      </c>
      <c r="AM56" s="10">
        <f>AM18-AM37</f>
        <v>0</v>
      </c>
      <c r="AN56" s="10">
        <f>AN18-AN37</f>
        <v>0</v>
      </c>
      <c r="AO56" s="10">
        <f>AO18-AO37</f>
        <v>0</v>
      </c>
      <c r="AP56" s="10">
        <f>AP18-AP37</f>
        <v>0</v>
      </c>
      <c r="AQ56" s="10">
        <f>AQ18-AQ37</f>
        <v>0</v>
      </c>
      <c r="AR56" s="10">
        <f>AR18-AR37</f>
        <v>0</v>
      </c>
      <c r="AS56" s="10">
        <f>AS18-AS37</f>
        <v>0</v>
      </c>
      <c r="AT56" s="10">
        <f>AT18-AT37</f>
        <v>0</v>
      </c>
      <c r="AU56" s="10">
        <f>AU18-AU37</f>
        <v>0</v>
      </c>
      <c r="AV56" s="10">
        <f>AV18-AV37</f>
        <v>0</v>
      </c>
      <c r="AW56" s="10">
        <f>AW18-AW37</f>
        <v>0</v>
      </c>
      <c r="AX56" s="10">
        <f>AX18-AX37</f>
        <v>0</v>
      </c>
      <c r="AY56" s="10">
        <f>AY18-AY37</f>
        <v>0</v>
      </c>
      <c r="AZ56" s="10">
        <f>AZ18-AZ37</f>
        <v>0</v>
      </c>
      <c r="BA56" s="10">
        <f>BA18-BA37</f>
        <v>0</v>
      </c>
      <c r="BB56" s="10">
        <f>BB18-BB37</f>
        <v>0</v>
      </c>
      <c r="BC56" s="10">
        <f>BC18-BC37</f>
        <v>0</v>
      </c>
      <c r="BD56" s="10">
        <f>BD18-BD37</f>
        <v>0</v>
      </c>
      <c r="BE56" s="10">
        <f>BE18-BE37</f>
        <v>0</v>
      </c>
      <c r="BF56" s="10">
        <f>BF18-BF37</f>
        <v>0</v>
      </c>
      <c r="BG56" s="10">
        <f>BG18-BG37</f>
        <v>0</v>
      </c>
      <c r="BH56" s="10">
        <f>BH18-BH37</f>
        <v>0</v>
      </c>
      <c r="BI56" s="10">
        <f>BI18-BI37</f>
        <v>0</v>
      </c>
      <c r="BJ56" s="10">
        <f>BJ18-BJ37</f>
        <v>0</v>
      </c>
      <c r="BK56" s="10">
        <f>BK18-BK37</f>
        <v>0</v>
      </c>
      <c r="BL56" s="10">
        <f>BL18-BL37</f>
        <v>0</v>
      </c>
      <c r="BM56" s="10">
        <f>BM18-BM37</f>
        <v>0</v>
      </c>
      <c r="BN56" s="10">
        <f>BN18-BN37</f>
        <v>0</v>
      </c>
      <c r="BO56" s="10">
        <f>BO18-BO37</f>
        <v>0</v>
      </c>
      <c r="BP56" s="10">
        <f>BP18-BP37</f>
        <v>0</v>
      </c>
      <c r="BQ56" s="10">
        <f>BQ18-BQ37</f>
        <v>0</v>
      </c>
      <c r="BR56" s="10">
        <f>BR18-BR37</f>
        <v>0</v>
      </c>
      <c r="BS56" s="10">
        <f>BS18-BS37</f>
        <v>0</v>
      </c>
      <c r="BT56" s="10">
        <f>BT18-BT37</f>
        <v>0</v>
      </c>
      <c r="BU56" s="10">
        <f>BU18-BU37</f>
        <v>0</v>
      </c>
      <c r="BV56" s="10">
        <f>BV18-BV37</f>
        <v>0</v>
      </c>
      <c r="BW56" s="10">
        <f>BW18-BW37</f>
        <v>0</v>
      </c>
      <c r="BX56" s="10">
        <f>BX18-BX37</f>
        <v>0</v>
      </c>
      <c r="BY56" s="10">
        <f>BY18-BY37</f>
        <v>0</v>
      </c>
      <c r="BZ56" s="10">
        <f>BZ18-BZ37</f>
        <v>0</v>
      </c>
      <c r="CA56" s="10">
        <f>CA18-CA37</f>
        <v>0</v>
      </c>
      <c r="CB56" s="10">
        <f>CB18-CB37</f>
        <v>0</v>
      </c>
      <c r="CC56" s="10">
        <f>CC18-CC37</f>
        <v>0</v>
      </c>
      <c r="CD56" s="10">
        <f>CD18-CD37</f>
        <v>0</v>
      </c>
      <c r="CE56" s="10">
        <f>CE18-CE37</f>
        <v>0</v>
      </c>
      <c r="CF56" s="10">
        <f>CF18-CF37</f>
        <v>0</v>
      </c>
      <c r="CG56" s="10">
        <f>CG18-CG37</f>
        <v>0</v>
      </c>
      <c r="CH56" s="10">
        <f>CH18-CH37</f>
        <v>0</v>
      </c>
      <c r="CI56" s="10">
        <f>CI18-CI37</f>
        <v>0</v>
      </c>
      <c r="CJ56" s="10">
        <f>CJ18-CJ37</f>
        <v>0</v>
      </c>
      <c r="CK56" s="10">
        <f>CK18-CK37</f>
        <v>0</v>
      </c>
      <c r="CL56" s="10">
        <f>CL18-CL37</f>
        <v>0</v>
      </c>
      <c r="CM56" s="10">
        <f>CM18-CM37</f>
        <v>0</v>
      </c>
      <c r="CN56" s="10">
        <f>CN18-CN37</f>
        <v>0</v>
      </c>
      <c r="CO56" s="10">
        <f>CO18-CO37</f>
        <v>0</v>
      </c>
      <c r="CP56" s="10">
        <f>CP18-CP37</f>
        <v>0</v>
      </c>
      <c r="CQ56" s="10">
        <f>CQ18-CQ37</f>
        <v>0</v>
      </c>
      <c r="CR56" s="10">
        <f>CR18-CR37</f>
        <v>0</v>
      </c>
      <c r="CS56" s="10">
        <f>CS18-CS37</f>
        <v>0</v>
      </c>
      <c r="CT56" s="10">
        <f>CT18-CT37</f>
        <v>0</v>
      </c>
      <c r="CU56" s="10">
        <f>CU18-CU37</f>
        <v>0</v>
      </c>
      <c r="CV56" s="10">
        <f>CV18-CV37</f>
        <v>0</v>
      </c>
      <c r="CW56" s="10">
        <f>CW18-CW37</f>
        <v>0</v>
      </c>
      <c r="CX56" s="10">
        <f>CX18-CX37</f>
        <v>0</v>
      </c>
      <c r="CY56" s="10">
        <f>CY18-CY37</f>
        <v>0</v>
      </c>
      <c r="CZ56" s="10">
        <f>CZ18-CZ37</f>
        <v>0</v>
      </c>
      <c r="DA56" s="10">
        <f>DA18-DA37</f>
        <v>0</v>
      </c>
      <c r="DB56" s="10">
        <f>DB18-DB37</f>
        <v>0</v>
      </c>
      <c r="DC56" s="10">
        <f>DC18-DC37</f>
        <v>0</v>
      </c>
      <c r="DD56" s="10">
        <f>DD18-DD37</f>
        <v>0</v>
      </c>
      <c r="DE56" s="10">
        <f>DE18-DE37</f>
        <v>0</v>
      </c>
      <c r="DF56" s="10">
        <f>DF18-DF37</f>
        <v>0</v>
      </c>
      <c r="DG56" s="10">
        <f>DG18-DG37</f>
        <v>0</v>
      </c>
    </row>
    <row r="57">
      <c r="C57" s="6">
        <f>CONFIG!$C$22</f>
        <v>0</v>
      </c>
      <c r="D57" s="10">
        <f>D19-D38</f>
        <v>0</v>
      </c>
      <c r="E57" s="10">
        <f>E19-E38</f>
        <v>0</v>
      </c>
      <c r="F57" s="10">
        <f>F19-F38</f>
        <v>0</v>
      </c>
      <c r="G57" s="10">
        <f>G19-G38</f>
        <v>0</v>
      </c>
      <c r="H57" s="10">
        <f>H19-H38</f>
        <v>0</v>
      </c>
      <c r="I57" s="10">
        <f>I19-I38</f>
        <v>0</v>
      </c>
      <c r="J57" s="10">
        <f>J19-J38</f>
        <v>0</v>
      </c>
      <c r="K57" s="10">
        <f>K19-K38</f>
        <v>0</v>
      </c>
      <c r="L57" s="10">
        <f>L19-L38</f>
        <v>0</v>
      </c>
      <c r="M57" s="10">
        <f>M19-M38</f>
        <v>0</v>
      </c>
      <c r="N57" s="10">
        <f>N19-N38</f>
        <v>0</v>
      </c>
      <c r="O57" s="10">
        <f>O19-O38</f>
        <v>0</v>
      </c>
      <c r="P57" s="10">
        <f>P19-P38</f>
        <v>0</v>
      </c>
      <c r="Q57" s="10">
        <f>Q19-Q38</f>
        <v>0</v>
      </c>
      <c r="R57" s="10">
        <f>R19-R38</f>
        <v>0</v>
      </c>
      <c r="S57" s="10">
        <f>S19-S38</f>
        <v>0</v>
      </c>
      <c r="T57" s="10">
        <f>T19-T38</f>
        <v>0</v>
      </c>
      <c r="U57" s="10">
        <f>U19-U38</f>
        <v>0</v>
      </c>
      <c r="V57" s="10">
        <f>V19-V38</f>
        <v>0</v>
      </c>
      <c r="W57" s="10">
        <f>W19-W38</f>
        <v>0</v>
      </c>
      <c r="X57" s="10">
        <f>X19-X38</f>
        <v>0</v>
      </c>
      <c r="Y57" s="10">
        <f>Y19-Y38</f>
        <v>0</v>
      </c>
      <c r="Z57" s="10">
        <f>Z19-Z38</f>
        <v>0</v>
      </c>
      <c r="AA57" s="10">
        <f>AA19-AA38</f>
        <v>0</v>
      </c>
      <c r="AB57" s="10">
        <f>AB19-AB38</f>
        <v>0</v>
      </c>
      <c r="AC57" s="10">
        <f>AC19-AC38</f>
        <v>0</v>
      </c>
      <c r="AD57" s="10">
        <f>AD19-AD38</f>
        <v>0</v>
      </c>
      <c r="AE57" s="10">
        <f>AE19-AE38</f>
        <v>0</v>
      </c>
      <c r="AF57" s="10">
        <f>AF19-AF38</f>
        <v>0</v>
      </c>
      <c r="AG57" s="10">
        <f>AG19-AG38</f>
        <v>0</v>
      </c>
      <c r="AH57" s="10">
        <f>AH19-AH38</f>
        <v>0</v>
      </c>
      <c r="AI57" s="10">
        <f>AI19-AI38</f>
        <v>0</v>
      </c>
      <c r="AJ57" s="10">
        <f>AJ19-AJ38</f>
        <v>0</v>
      </c>
      <c r="AK57" s="10">
        <f>AK19-AK38</f>
        <v>0</v>
      </c>
      <c r="AL57" s="10">
        <f>AL19-AL38</f>
        <v>0</v>
      </c>
      <c r="AM57" s="10">
        <f>AM19-AM38</f>
        <v>0</v>
      </c>
      <c r="AN57" s="10">
        <f>AN19-AN38</f>
        <v>0</v>
      </c>
      <c r="AO57" s="10">
        <f>AO19-AO38</f>
        <v>0</v>
      </c>
      <c r="AP57" s="10">
        <f>AP19-AP38</f>
        <v>0</v>
      </c>
      <c r="AQ57" s="10">
        <f>AQ19-AQ38</f>
        <v>0</v>
      </c>
      <c r="AR57" s="10">
        <f>AR19-AR38</f>
        <v>0</v>
      </c>
      <c r="AS57" s="10">
        <f>AS19-AS38</f>
        <v>0</v>
      </c>
      <c r="AT57" s="10">
        <f>AT19-AT38</f>
        <v>0</v>
      </c>
      <c r="AU57" s="10">
        <f>AU19-AU38</f>
        <v>0</v>
      </c>
      <c r="AV57" s="10">
        <f>AV19-AV38</f>
        <v>0</v>
      </c>
      <c r="AW57" s="10">
        <f>AW19-AW38</f>
        <v>0</v>
      </c>
      <c r="AX57" s="10">
        <f>AX19-AX38</f>
        <v>0</v>
      </c>
      <c r="AY57" s="10">
        <f>AY19-AY38</f>
        <v>0</v>
      </c>
      <c r="AZ57" s="10">
        <f>AZ19-AZ38</f>
        <v>0</v>
      </c>
      <c r="BA57" s="10">
        <f>BA19-BA38</f>
        <v>0</v>
      </c>
      <c r="BB57" s="10">
        <f>BB19-BB38</f>
        <v>0</v>
      </c>
      <c r="BC57" s="10">
        <f>BC19-BC38</f>
        <v>0</v>
      </c>
      <c r="BD57" s="10">
        <f>BD19-BD38</f>
        <v>0</v>
      </c>
      <c r="BE57" s="10">
        <f>BE19-BE38</f>
        <v>0</v>
      </c>
      <c r="BF57" s="10">
        <f>BF19-BF38</f>
        <v>0</v>
      </c>
      <c r="BG57" s="10">
        <f>BG19-BG38</f>
        <v>0</v>
      </c>
      <c r="BH57" s="10">
        <f>BH19-BH38</f>
        <v>0</v>
      </c>
      <c r="BI57" s="10">
        <f>BI19-BI38</f>
        <v>0</v>
      </c>
      <c r="BJ57" s="10">
        <f>BJ19-BJ38</f>
        <v>0</v>
      </c>
      <c r="BK57" s="10">
        <f>BK19-BK38</f>
        <v>0</v>
      </c>
      <c r="BL57" s="10">
        <f>BL19-BL38</f>
        <v>0</v>
      </c>
      <c r="BM57" s="10">
        <f>BM19-BM38</f>
        <v>0</v>
      </c>
      <c r="BN57" s="10">
        <f>BN19-BN38</f>
        <v>0</v>
      </c>
      <c r="BO57" s="10">
        <f>BO19-BO38</f>
        <v>0</v>
      </c>
      <c r="BP57" s="10">
        <f>BP19-BP38</f>
        <v>0</v>
      </c>
      <c r="BQ57" s="10">
        <f>BQ19-BQ38</f>
        <v>0</v>
      </c>
      <c r="BR57" s="10">
        <f>BR19-BR38</f>
        <v>0</v>
      </c>
      <c r="BS57" s="10">
        <f>BS19-BS38</f>
        <v>0</v>
      </c>
      <c r="BT57" s="10">
        <f>BT19-BT38</f>
        <v>0</v>
      </c>
      <c r="BU57" s="10">
        <f>BU19-BU38</f>
        <v>0</v>
      </c>
      <c r="BV57" s="10">
        <f>BV19-BV38</f>
        <v>0</v>
      </c>
      <c r="BW57" s="10">
        <f>BW19-BW38</f>
        <v>0</v>
      </c>
      <c r="BX57" s="10">
        <f>BX19-BX38</f>
        <v>0</v>
      </c>
      <c r="BY57" s="10">
        <f>BY19-BY38</f>
        <v>0</v>
      </c>
      <c r="BZ57" s="10">
        <f>BZ19-BZ38</f>
        <v>0</v>
      </c>
      <c r="CA57" s="10">
        <f>CA19-CA38</f>
        <v>0</v>
      </c>
      <c r="CB57" s="10">
        <f>CB19-CB38</f>
        <v>0</v>
      </c>
      <c r="CC57" s="10">
        <f>CC19-CC38</f>
        <v>0</v>
      </c>
      <c r="CD57" s="10">
        <f>CD19-CD38</f>
        <v>0</v>
      </c>
      <c r="CE57" s="10">
        <f>CE19-CE38</f>
        <v>0</v>
      </c>
      <c r="CF57" s="10">
        <f>CF19-CF38</f>
        <v>0</v>
      </c>
      <c r="CG57" s="10">
        <f>CG19-CG38</f>
        <v>0</v>
      </c>
      <c r="CH57" s="10">
        <f>CH19-CH38</f>
        <v>0</v>
      </c>
      <c r="CI57" s="10">
        <f>CI19-CI38</f>
        <v>0</v>
      </c>
      <c r="CJ57" s="10">
        <f>CJ19-CJ38</f>
        <v>0</v>
      </c>
      <c r="CK57" s="10">
        <f>CK19-CK38</f>
        <v>0</v>
      </c>
      <c r="CL57" s="10">
        <f>CL19-CL38</f>
        <v>0</v>
      </c>
      <c r="CM57" s="10">
        <f>CM19-CM38</f>
        <v>0</v>
      </c>
      <c r="CN57" s="10">
        <f>CN19-CN38</f>
        <v>0</v>
      </c>
      <c r="CO57" s="10">
        <f>CO19-CO38</f>
        <v>0</v>
      </c>
      <c r="CP57" s="10">
        <f>CP19-CP38</f>
        <v>0</v>
      </c>
      <c r="CQ57" s="10">
        <f>CQ19-CQ38</f>
        <v>0</v>
      </c>
      <c r="CR57" s="10">
        <f>CR19-CR38</f>
        <v>0</v>
      </c>
      <c r="CS57" s="10">
        <f>CS19-CS38</f>
        <v>0</v>
      </c>
      <c r="CT57" s="10">
        <f>CT19-CT38</f>
        <v>0</v>
      </c>
      <c r="CU57" s="10">
        <f>CU19-CU38</f>
        <v>0</v>
      </c>
      <c r="CV57" s="10">
        <f>CV19-CV38</f>
        <v>0</v>
      </c>
      <c r="CW57" s="10">
        <f>CW19-CW38</f>
        <v>0</v>
      </c>
      <c r="CX57" s="10">
        <f>CX19-CX38</f>
        <v>0</v>
      </c>
      <c r="CY57" s="10">
        <f>CY19-CY38</f>
        <v>0</v>
      </c>
      <c r="CZ57" s="10">
        <f>CZ19-CZ38</f>
        <v>0</v>
      </c>
      <c r="DA57" s="10">
        <f>DA19-DA38</f>
        <v>0</v>
      </c>
      <c r="DB57" s="10">
        <f>DB19-DB38</f>
        <v>0</v>
      </c>
      <c r="DC57" s="10">
        <f>DC19-DC38</f>
        <v>0</v>
      </c>
      <c r="DD57" s="10">
        <f>DD19-DD38</f>
        <v>0</v>
      </c>
      <c r="DE57" s="10">
        <f>DE19-DE38</f>
        <v>0</v>
      </c>
      <c r="DF57" s="10">
        <f>DF19-DF38</f>
        <v>0</v>
      </c>
      <c r="DG57" s="10">
        <f>DG19-DG38</f>
        <v>0</v>
      </c>
    </row>
    <row r="58">
      <c r="C58" s="6">
        <f>CONFIG!$C$23</f>
        <v>0</v>
      </c>
      <c r="D58" s="10">
        <f>D20-D39</f>
        <v>0</v>
      </c>
      <c r="E58" s="10">
        <f>E20-E39</f>
        <v>0</v>
      </c>
      <c r="F58" s="10">
        <f>F20-F39</f>
        <v>0</v>
      </c>
      <c r="G58" s="10">
        <f>G20-G39</f>
        <v>0</v>
      </c>
      <c r="H58" s="10">
        <f>H20-H39</f>
        <v>0</v>
      </c>
      <c r="I58" s="10">
        <f>I20-I39</f>
        <v>0</v>
      </c>
      <c r="J58" s="10">
        <f>J20-J39</f>
        <v>0</v>
      </c>
      <c r="K58" s="10">
        <f>K20-K39</f>
        <v>0</v>
      </c>
      <c r="L58" s="10">
        <f>L20-L39</f>
        <v>0</v>
      </c>
      <c r="M58" s="10">
        <f>M20-M39</f>
        <v>0</v>
      </c>
      <c r="N58" s="10">
        <f>N20-N39</f>
        <v>0</v>
      </c>
      <c r="O58" s="10">
        <f>O20-O39</f>
        <v>0</v>
      </c>
      <c r="P58" s="10">
        <f>P20-P39</f>
        <v>0</v>
      </c>
      <c r="Q58" s="10">
        <f>Q20-Q39</f>
        <v>0</v>
      </c>
      <c r="R58" s="10">
        <f>R20-R39</f>
        <v>0</v>
      </c>
      <c r="S58" s="10">
        <f>S20-S39</f>
        <v>0</v>
      </c>
      <c r="T58" s="10">
        <f>T20-T39</f>
        <v>0</v>
      </c>
      <c r="U58" s="10">
        <f>U20-U39</f>
        <v>0</v>
      </c>
      <c r="V58" s="10">
        <f>V20-V39</f>
        <v>0</v>
      </c>
      <c r="W58" s="10">
        <f>W20-W39</f>
        <v>0</v>
      </c>
      <c r="X58" s="10">
        <f>X20-X39</f>
        <v>0</v>
      </c>
      <c r="Y58" s="10">
        <f>Y20-Y39</f>
        <v>0</v>
      </c>
      <c r="Z58" s="10">
        <f>Z20-Z39</f>
        <v>0</v>
      </c>
      <c r="AA58" s="10">
        <f>AA20-AA39</f>
        <v>0</v>
      </c>
      <c r="AB58" s="10">
        <f>AB20-AB39</f>
        <v>0</v>
      </c>
      <c r="AC58" s="10">
        <f>AC20-AC39</f>
        <v>0</v>
      </c>
      <c r="AD58" s="10">
        <f>AD20-AD39</f>
        <v>0</v>
      </c>
      <c r="AE58" s="10">
        <f>AE20-AE39</f>
        <v>0</v>
      </c>
      <c r="AF58" s="10">
        <f>AF20-AF39</f>
        <v>0</v>
      </c>
      <c r="AG58" s="10">
        <f>AG20-AG39</f>
        <v>0</v>
      </c>
      <c r="AH58" s="10">
        <f>AH20-AH39</f>
        <v>0</v>
      </c>
      <c r="AI58" s="10">
        <f>AI20-AI39</f>
        <v>0</v>
      </c>
      <c r="AJ58" s="10">
        <f>AJ20-AJ39</f>
        <v>0</v>
      </c>
      <c r="AK58" s="10">
        <f>AK20-AK39</f>
        <v>0</v>
      </c>
      <c r="AL58" s="10">
        <f>AL20-AL39</f>
        <v>0</v>
      </c>
      <c r="AM58" s="10">
        <f>AM20-AM39</f>
        <v>0</v>
      </c>
      <c r="AN58" s="10">
        <f>AN20-AN39</f>
        <v>0</v>
      </c>
      <c r="AO58" s="10">
        <f>AO20-AO39</f>
        <v>0</v>
      </c>
      <c r="AP58" s="10">
        <f>AP20-AP39</f>
        <v>0</v>
      </c>
      <c r="AQ58" s="10">
        <f>AQ20-AQ39</f>
        <v>0</v>
      </c>
      <c r="AR58" s="10">
        <f>AR20-AR39</f>
        <v>0</v>
      </c>
      <c r="AS58" s="10">
        <f>AS20-AS39</f>
        <v>0</v>
      </c>
      <c r="AT58" s="10">
        <f>AT20-AT39</f>
        <v>0</v>
      </c>
      <c r="AU58" s="10">
        <f>AU20-AU39</f>
        <v>0</v>
      </c>
      <c r="AV58" s="10">
        <f>AV20-AV39</f>
        <v>0</v>
      </c>
      <c r="AW58" s="10">
        <f>AW20-AW39</f>
        <v>0</v>
      </c>
      <c r="AX58" s="10">
        <f>AX20-AX39</f>
        <v>0</v>
      </c>
      <c r="AY58" s="10">
        <f>AY20-AY39</f>
        <v>0</v>
      </c>
      <c r="AZ58" s="10">
        <f>AZ20-AZ39</f>
        <v>0</v>
      </c>
      <c r="BA58" s="10">
        <f>BA20-BA39</f>
        <v>0</v>
      </c>
      <c r="BB58" s="10">
        <f>BB20-BB39</f>
        <v>0</v>
      </c>
      <c r="BC58" s="10">
        <f>BC20-BC39</f>
        <v>0</v>
      </c>
      <c r="BD58" s="10">
        <f>BD20-BD39</f>
        <v>0</v>
      </c>
      <c r="BE58" s="10">
        <f>BE20-BE39</f>
        <v>0</v>
      </c>
      <c r="BF58" s="10">
        <f>BF20-BF39</f>
        <v>0</v>
      </c>
      <c r="BG58" s="10">
        <f>BG20-BG39</f>
        <v>0</v>
      </c>
      <c r="BH58" s="10">
        <f>BH20-BH39</f>
        <v>0</v>
      </c>
      <c r="BI58" s="10">
        <f>BI20-BI39</f>
        <v>0</v>
      </c>
      <c r="BJ58" s="10">
        <f>BJ20-BJ39</f>
        <v>0</v>
      </c>
      <c r="BK58" s="10">
        <f>BK20-BK39</f>
        <v>0</v>
      </c>
      <c r="BL58" s="10">
        <f>BL20-BL39</f>
        <v>0</v>
      </c>
      <c r="BM58" s="10">
        <f>BM20-BM39</f>
        <v>0</v>
      </c>
      <c r="BN58" s="10">
        <f>BN20-BN39</f>
        <v>0</v>
      </c>
      <c r="BO58" s="10">
        <f>BO20-BO39</f>
        <v>0</v>
      </c>
      <c r="BP58" s="10">
        <f>BP20-BP39</f>
        <v>0</v>
      </c>
      <c r="BQ58" s="10">
        <f>BQ20-BQ39</f>
        <v>0</v>
      </c>
      <c r="BR58" s="10">
        <f>BR20-BR39</f>
        <v>0</v>
      </c>
      <c r="BS58" s="10">
        <f>BS20-BS39</f>
        <v>0</v>
      </c>
      <c r="BT58" s="10">
        <f>BT20-BT39</f>
        <v>0</v>
      </c>
      <c r="BU58" s="10">
        <f>BU20-BU39</f>
        <v>0</v>
      </c>
      <c r="BV58" s="10">
        <f>BV20-BV39</f>
        <v>0</v>
      </c>
      <c r="BW58" s="10">
        <f>BW20-BW39</f>
        <v>0</v>
      </c>
      <c r="BX58" s="10">
        <f>BX20-BX39</f>
        <v>0</v>
      </c>
      <c r="BY58" s="10">
        <f>BY20-BY39</f>
        <v>0</v>
      </c>
      <c r="BZ58" s="10">
        <f>BZ20-BZ39</f>
        <v>0</v>
      </c>
      <c r="CA58" s="10">
        <f>CA20-CA39</f>
        <v>0</v>
      </c>
      <c r="CB58" s="10">
        <f>CB20-CB39</f>
        <v>0</v>
      </c>
      <c r="CC58" s="10">
        <f>CC20-CC39</f>
        <v>0</v>
      </c>
      <c r="CD58" s="10">
        <f>CD20-CD39</f>
        <v>0</v>
      </c>
      <c r="CE58" s="10">
        <f>CE20-CE39</f>
        <v>0</v>
      </c>
      <c r="CF58" s="10">
        <f>CF20-CF39</f>
        <v>0</v>
      </c>
      <c r="CG58" s="10">
        <f>CG20-CG39</f>
        <v>0</v>
      </c>
      <c r="CH58" s="10">
        <f>CH20-CH39</f>
        <v>0</v>
      </c>
      <c r="CI58" s="10">
        <f>CI20-CI39</f>
        <v>0</v>
      </c>
      <c r="CJ58" s="10">
        <f>CJ20-CJ39</f>
        <v>0</v>
      </c>
      <c r="CK58" s="10">
        <f>CK20-CK39</f>
        <v>0</v>
      </c>
      <c r="CL58" s="10">
        <f>CL20-CL39</f>
        <v>0</v>
      </c>
      <c r="CM58" s="10">
        <f>CM20-CM39</f>
        <v>0</v>
      </c>
      <c r="CN58" s="10">
        <f>CN20-CN39</f>
        <v>0</v>
      </c>
      <c r="CO58" s="10">
        <f>CO20-CO39</f>
        <v>0</v>
      </c>
      <c r="CP58" s="10">
        <f>CP20-CP39</f>
        <v>0</v>
      </c>
      <c r="CQ58" s="10">
        <f>CQ20-CQ39</f>
        <v>0</v>
      </c>
      <c r="CR58" s="10">
        <f>CR20-CR39</f>
        <v>0</v>
      </c>
      <c r="CS58" s="10">
        <f>CS20-CS39</f>
        <v>0</v>
      </c>
      <c r="CT58" s="10">
        <f>CT20-CT39</f>
        <v>0</v>
      </c>
      <c r="CU58" s="10">
        <f>CU20-CU39</f>
        <v>0</v>
      </c>
      <c r="CV58" s="10">
        <f>CV20-CV39</f>
        <v>0</v>
      </c>
      <c r="CW58" s="10">
        <f>CW20-CW39</f>
        <v>0</v>
      </c>
      <c r="CX58" s="10">
        <f>CX20-CX39</f>
        <v>0</v>
      </c>
      <c r="CY58" s="10">
        <f>CY20-CY39</f>
        <v>0</v>
      </c>
      <c r="CZ58" s="10">
        <f>CZ20-CZ39</f>
        <v>0</v>
      </c>
      <c r="DA58" s="10">
        <f>DA20-DA39</f>
        <v>0</v>
      </c>
      <c r="DB58" s="10">
        <f>DB20-DB39</f>
        <v>0</v>
      </c>
      <c r="DC58" s="10">
        <f>DC20-DC39</f>
        <v>0</v>
      </c>
      <c r="DD58" s="10">
        <f>DD20-DD39</f>
        <v>0</v>
      </c>
      <c r="DE58" s="10">
        <f>DE20-DE39</f>
        <v>0</v>
      </c>
      <c r="DF58" s="10">
        <f>DF20-DF39</f>
        <v>0</v>
      </c>
      <c r="DG58" s="10">
        <f>DG20-DG39</f>
        <v>0</v>
      </c>
    </row>
    <row r="59">
      <c r="C59" s="6">
        <f>CONFIG!$C$24</f>
        <v>0</v>
      </c>
      <c r="D59" s="10">
        <f>D21-D40</f>
        <v>0</v>
      </c>
      <c r="E59" s="10">
        <f>E21-E40</f>
        <v>0</v>
      </c>
      <c r="F59" s="10">
        <f>F21-F40</f>
        <v>0</v>
      </c>
      <c r="G59" s="10">
        <f>G21-G40</f>
        <v>0</v>
      </c>
      <c r="H59" s="10">
        <f>H21-H40</f>
        <v>0</v>
      </c>
      <c r="I59" s="10">
        <f>I21-I40</f>
        <v>0</v>
      </c>
      <c r="J59" s="10">
        <f>J21-J40</f>
        <v>0</v>
      </c>
      <c r="K59" s="10">
        <f>K21-K40</f>
        <v>0</v>
      </c>
      <c r="L59" s="10">
        <f>L21-L40</f>
        <v>0</v>
      </c>
      <c r="M59" s="10">
        <f>M21-M40</f>
        <v>0</v>
      </c>
      <c r="N59" s="10">
        <f>N21-N40</f>
        <v>0</v>
      </c>
      <c r="O59" s="10">
        <f>O21-O40</f>
        <v>0</v>
      </c>
      <c r="P59" s="10">
        <f>P21-P40</f>
        <v>0</v>
      </c>
      <c r="Q59" s="10">
        <f>Q21-Q40</f>
        <v>0</v>
      </c>
      <c r="R59" s="10">
        <f>R21-R40</f>
        <v>0</v>
      </c>
      <c r="S59" s="10">
        <f>S21-S40</f>
        <v>0</v>
      </c>
      <c r="T59" s="10">
        <f>T21-T40</f>
        <v>0</v>
      </c>
      <c r="U59" s="10">
        <f>U21-U40</f>
        <v>0</v>
      </c>
      <c r="V59" s="10">
        <f>V21-V40</f>
        <v>0</v>
      </c>
      <c r="W59" s="10">
        <f>W21-W40</f>
        <v>0</v>
      </c>
      <c r="X59" s="10">
        <f>X21-X40</f>
        <v>0</v>
      </c>
      <c r="Y59" s="10">
        <f>Y21-Y40</f>
        <v>0</v>
      </c>
      <c r="Z59" s="10">
        <f>Z21-Z40</f>
        <v>0</v>
      </c>
      <c r="AA59" s="10">
        <f>AA21-AA40</f>
        <v>0</v>
      </c>
      <c r="AB59" s="10">
        <f>AB21-AB40</f>
        <v>0</v>
      </c>
      <c r="AC59" s="10">
        <f>AC21-AC40</f>
        <v>0</v>
      </c>
      <c r="AD59" s="10">
        <f>AD21-AD40</f>
        <v>0</v>
      </c>
      <c r="AE59" s="10">
        <f>AE21-AE40</f>
        <v>0</v>
      </c>
      <c r="AF59" s="10">
        <f>AF21-AF40</f>
        <v>0</v>
      </c>
      <c r="AG59" s="10">
        <f>AG21-AG40</f>
        <v>0</v>
      </c>
      <c r="AH59" s="10">
        <f>AH21-AH40</f>
        <v>0</v>
      </c>
      <c r="AI59" s="10">
        <f>AI21-AI40</f>
        <v>0</v>
      </c>
      <c r="AJ59" s="10">
        <f>AJ21-AJ40</f>
        <v>0</v>
      </c>
      <c r="AK59" s="10">
        <f>AK21-AK40</f>
        <v>0</v>
      </c>
      <c r="AL59" s="10">
        <f>AL21-AL40</f>
        <v>0</v>
      </c>
      <c r="AM59" s="10">
        <f>AM21-AM40</f>
        <v>0</v>
      </c>
      <c r="AN59" s="10">
        <f>AN21-AN40</f>
        <v>0</v>
      </c>
      <c r="AO59" s="10">
        <f>AO21-AO40</f>
        <v>0</v>
      </c>
      <c r="AP59" s="10">
        <f>AP21-AP40</f>
        <v>0</v>
      </c>
      <c r="AQ59" s="10">
        <f>AQ21-AQ40</f>
        <v>0</v>
      </c>
      <c r="AR59" s="10">
        <f>AR21-AR40</f>
        <v>0</v>
      </c>
      <c r="AS59" s="10">
        <f>AS21-AS40</f>
        <v>0</v>
      </c>
      <c r="AT59" s="10">
        <f>AT21-AT40</f>
        <v>0</v>
      </c>
      <c r="AU59" s="10">
        <f>AU21-AU40</f>
        <v>0</v>
      </c>
      <c r="AV59" s="10">
        <f>AV21-AV40</f>
        <v>0</v>
      </c>
      <c r="AW59" s="10">
        <f>AW21-AW40</f>
        <v>0</v>
      </c>
      <c r="AX59" s="10">
        <f>AX21-AX40</f>
        <v>0</v>
      </c>
      <c r="AY59" s="10">
        <f>AY21-AY40</f>
        <v>0</v>
      </c>
      <c r="AZ59" s="10">
        <f>AZ21-AZ40</f>
        <v>0</v>
      </c>
      <c r="BA59" s="10">
        <f>BA21-BA40</f>
        <v>0</v>
      </c>
      <c r="BB59" s="10">
        <f>BB21-BB40</f>
        <v>0</v>
      </c>
      <c r="BC59" s="10">
        <f>BC21-BC40</f>
        <v>0</v>
      </c>
      <c r="BD59" s="10">
        <f>BD21-BD40</f>
        <v>0</v>
      </c>
      <c r="BE59" s="10">
        <f>BE21-BE40</f>
        <v>0</v>
      </c>
      <c r="BF59" s="10">
        <f>BF21-BF40</f>
        <v>0</v>
      </c>
      <c r="BG59" s="10">
        <f>BG21-BG40</f>
        <v>0</v>
      </c>
      <c r="BH59" s="10">
        <f>BH21-BH40</f>
        <v>0</v>
      </c>
      <c r="BI59" s="10">
        <f>BI21-BI40</f>
        <v>0</v>
      </c>
      <c r="BJ59" s="10">
        <f>BJ21-BJ40</f>
        <v>0</v>
      </c>
      <c r="BK59" s="10">
        <f>BK21-BK40</f>
        <v>0</v>
      </c>
      <c r="BL59" s="10">
        <f>BL21-BL40</f>
        <v>0</v>
      </c>
      <c r="BM59" s="10">
        <f>BM21-BM40</f>
        <v>0</v>
      </c>
      <c r="BN59" s="10">
        <f>BN21-BN40</f>
        <v>0</v>
      </c>
      <c r="BO59" s="10">
        <f>BO21-BO40</f>
        <v>0</v>
      </c>
      <c r="BP59" s="10">
        <f>BP21-BP40</f>
        <v>0</v>
      </c>
      <c r="BQ59" s="10">
        <f>BQ21-BQ40</f>
        <v>0</v>
      </c>
      <c r="BR59" s="10">
        <f>BR21-BR40</f>
        <v>0</v>
      </c>
      <c r="BS59" s="10">
        <f>BS21-BS40</f>
        <v>0</v>
      </c>
      <c r="BT59" s="10">
        <f>BT21-BT40</f>
        <v>0</v>
      </c>
      <c r="BU59" s="10">
        <f>BU21-BU40</f>
        <v>0</v>
      </c>
      <c r="BV59" s="10">
        <f>BV21-BV40</f>
        <v>0</v>
      </c>
      <c r="BW59" s="10">
        <f>BW21-BW40</f>
        <v>0</v>
      </c>
      <c r="BX59" s="10">
        <f>BX21-BX40</f>
        <v>0</v>
      </c>
      <c r="BY59" s="10">
        <f>BY21-BY40</f>
        <v>0</v>
      </c>
      <c r="BZ59" s="10">
        <f>BZ21-BZ40</f>
        <v>0</v>
      </c>
      <c r="CA59" s="10">
        <f>CA21-CA40</f>
        <v>0</v>
      </c>
      <c r="CB59" s="10">
        <f>CB21-CB40</f>
        <v>0</v>
      </c>
      <c r="CC59" s="10">
        <f>CC21-CC40</f>
        <v>0</v>
      </c>
      <c r="CD59" s="10">
        <f>CD21-CD40</f>
        <v>0</v>
      </c>
      <c r="CE59" s="10">
        <f>CE21-CE40</f>
        <v>0</v>
      </c>
      <c r="CF59" s="10">
        <f>CF21-CF40</f>
        <v>0</v>
      </c>
      <c r="CG59" s="10">
        <f>CG21-CG40</f>
        <v>0</v>
      </c>
      <c r="CH59" s="10">
        <f>CH21-CH40</f>
        <v>0</v>
      </c>
      <c r="CI59" s="10">
        <f>CI21-CI40</f>
        <v>0</v>
      </c>
      <c r="CJ59" s="10">
        <f>CJ21-CJ40</f>
        <v>0</v>
      </c>
      <c r="CK59" s="10">
        <f>CK21-CK40</f>
        <v>0</v>
      </c>
      <c r="CL59" s="10">
        <f>CL21-CL40</f>
        <v>0</v>
      </c>
      <c r="CM59" s="10">
        <f>CM21-CM40</f>
        <v>0</v>
      </c>
      <c r="CN59" s="10">
        <f>CN21-CN40</f>
        <v>0</v>
      </c>
      <c r="CO59" s="10">
        <f>CO21-CO40</f>
        <v>0</v>
      </c>
      <c r="CP59" s="10">
        <f>CP21-CP40</f>
        <v>0</v>
      </c>
      <c r="CQ59" s="10">
        <f>CQ21-CQ40</f>
        <v>0</v>
      </c>
      <c r="CR59" s="10">
        <f>CR21-CR40</f>
        <v>0</v>
      </c>
      <c r="CS59" s="10">
        <f>CS21-CS40</f>
        <v>0</v>
      </c>
      <c r="CT59" s="10">
        <f>CT21-CT40</f>
        <v>0</v>
      </c>
      <c r="CU59" s="10">
        <f>CU21-CU40</f>
        <v>0</v>
      </c>
      <c r="CV59" s="10">
        <f>CV21-CV40</f>
        <v>0</v>
      </c>
      <c r="CW59" s="10">
        <f>CW21-CW40</f>
        <v>0</v>
      </c>
      <c r="CX59" s="10">
        <f>CX21-CX40</f>
        <v>0</v>
      </c>
      <c r="CY59" s="10">
        <f>CY21-CY40</f>
        <v>0</v>
      </c>
      <c r="CZ59" s="10">
        <f>CZ21-CZ40</f>
        <v>0</v>
      </c>
      <c r="DA59" s="10">
        <f>DA21-DA40</f>
        <v>0</v>
      </c>
      <c r="DB59" s="10">
        <f>DB21-DB40</f>
        <v>0</v>
      </c>
      <c r="DC59" s="10">
        <f>DC21-DC40</f>
        <v>0</v>
      </c>
      <c r="DD59" s="10">
        <f>DD21-DD40</f>
        <v>0</v>
      </c>
      <c r="DE59" s="10">
        <f>DE21-DE40</f>
        <v>0</v>
      </c>
      <c r="DF59" s="10">
        <f>DF21-DF40</f>
        <v>0</v>
      </c>
      <c r="DG59" s="10">
        <f>DG21-DG40</f>
        <v>0</v>
      </c>
    </row>
    <row r="60">
      <c r="C60" s="6">
        <f>CONFIG!$C$25</f>
        <v>0</v>
      </c>
      <c r="D60" s="10">
        <f>D22-D41</f>
        <v>0</v>
      </c>
      <c r="E60" s="10">
        <f>E22-E41</f>
        <v>0</v>
      </c>
      <c r="F60" s="10">
        <f>F22-F41</f>
        <v>0</v>
      </c>
      <c r="G60" s="10">
        <f>G22-G41</f>
        <v>0</v>
      </c>
      <c r="H60" s="10">
        <f>H22-H41</f>
        <v>0</v>
      </c>
      <c r="I60" s="10">
        <f>I22-I41</f>
        <v>0</v>
      </c>
      <c r="J60" s="10">
        <f>J22-J41</f>
        <v>0</v>
      </c>
      <c r="K60" s="10">
        <f>K22-K41</f>
        <v>0</v>
      </c>
      <c r="L60" s="10">
        <f>L22-L41</f>
        <v>0</v>
      </c>
      <c r="M60" s="10">
        <f>M22-M41</f>
        <v>0</v>
      </c>
      <c r="N60" s="10">
        <f>N22-N41</f>
        <v>0</v>
      </c>
      <c r="O60" s="10">
        <f>O22-O41</f>
        <v>0</v>
      </c>
      <c r="P60" s="10">
        <f>P22-P41</f>
        <v>0</v>
      </c>
      <c r="Q60" s="10">
        <f>Q22-Q41</f>
        <v>0</v>
      </c>
      <c r="R60" s="10">
        <f>R22-R41</f>
        <v>0</v>
      </c>
      <c r="S60" s="10">
        <f>S22-S41</f>
        <v>0</v>
      </c>
      <c r="T60" s="10">
        <f>T22-T41</f>
        <v>0</v>
      </c>
      <c r="U60" s="10">
        <f>U22-U41</f>
        <v>0</v>
      </c>
      <c r="V60" s="10">
        <f>V22-V41</f>
        <v>0</v>
      </c>
      <c r="W60" s="10">
        <f>W22-W41</f>
        <v>0</v>
      </c>
      <c r="X60" s="10">
        <f>X22-X41</f>
        <v>0</v>
      </c>
      <c r="Y60" s="10">
        <f>Y22-Y41</f>
        <v>0</v>
      </c>
      <c r="Z60" s="10">
        <f>Z22-Z41</f>
        <v>0</v>
      </c>
      <c r="AA60" s="10">
        <f>AA22-AA41</f>
        <v>0</v>
      </c>
      <c r="AB60" s="10">
        <f>AB22-AB41</f>
        <v>0</v>
      </c>
      <c r="AC60" s="10">
        <f>AC22-AC41</f>
        <v>0</v>
      </c>
      <c r="AD60" s="10">
        <f>AD22-AD41</f>
        <v>0</v>
      </c>
      <c r="AE60" s="10">
        <f>AE22-AE41</f>
        <v>0</v>
      </c>
      <c r="AF60" s="10">
        <f>AF22-AF41</f>
        <v>0</v>
      </c>
      <c r="AG60" s="10">
        <f>AG22-AG41</f>
        <v>0</v>
      </c>
      <c r="AH60" s="10">
        <f>AH22-AH41</f>
        <v>0</v>
      </c>
      <c r="AI60" s="10">
        <f>AI22-AI41</f>
        <v>0</v>
      </c>
      <c r="AJ60" s="10">
        <f>AJ22-AJ41</f>
        <v>0</v>
      </c>
      <c r="AK60" s="10">
        <f>AK22-AK41</f>
        <v>0</v>
      </c>
      <c r="AL60" s="10">
        <f>AL22-AL41</f>
        <v>0</v>
      </c>
      <c r="AM60" s="10">
        <f>AM22-AM41</f>
        <v>0</v>
      </c>
      <c r="AN60" s="10">
        <f>AN22-AN41</f>
        <v>0</v>
      </c>
      <c r="AO60" s="10">
        <f>AO22-AO41</f>
        <v>0</v>
      </c>
      <c r="AP60" s="10">
        <f>AP22-AP41</f>
        <v>0</v>
      </c>
      <c r="AQ60" s="10">
        <f>AQ22-AQ41</f>
        <v>0</v>
      </c>
      <c r="AR60" s="10">
        <f>AR22-AR41</f>
        <v>0</v>
      </c>
      <c r="AS60" s="10">
        <f>AS22-AS41</f>
        <v>0</v>
      </c>
      <c r="AT60" s="10">
        <f>AT22-AT41</f>
        <v>0</v>
      </c>
      <c r="AU60" s="10">
        <f>AU22-AU41</f>
        <v>0</v>
      </c>
      <c r="AV60" s="10">
        <f>AV22-AV41</f>
        <v>0</v>
      </c>
      <c r="AW60" s="10">
        <f>AW22-AW41</f>
        <v>0</v>
      </c>
      <c r="AX60" s="10">
        <f>AX22-AX41</f>
        <v>0</v>
      </c>
      <c r="AY60" s="10">
        <f>AY22-AY41</f>
        <v>0</v>
      </c>
      <c r="AZ60" s="10">
        <f>AZ22-AZ41</f>
        <v>0</v>
      </c>
      <c r="BA60" s="10">
        <f>BA22-BA41</f>
        <v>0</v>
      </c>
      <c r="BB60" s="10">
        <f>BB22-BB41</f>
        <v>0</v>
      </c>
      <c r="BC60" s="10">
        <f>BC22-BC41</f>
        <v>0</v>
      </c>
      <c r="BD60" s="10">
        <f>BD22-BD41</f>
        <v>0</v>
      </c>
      <c r="BE60" s="10">
        <f>BE22-BE41</f>
        <v>0</v>
      </c>
      <c r="BF60" s="10">
        <f>BF22-BF41</f>
        <v>0</v>
      </c>
      <c r="BG60" s="10">
        <f>BG22-BG41</f>
        <v>0</v>
      </c>
      <c r="BH60" s="10">
        <f>BH22-BH41</f>
        <v>0</v>
      </c>
      <c r="BI60" s="10">
        <f>BI22-BI41</f>
        <v>0</v>
      </c>
      <c r="BJ60" s="10">
        <f>BJ22-BJ41</f>
        <v>0</v>
      </c>
      <c r="BK60" s="10">
        <f>BK22-BK41</f>
        <v>0</v>
      </c>
      <c r="BL60" s="10">
        <f>BL22-BL41</f>
        <v>0</v>
      </c>
      <c r="BM60" s="10">
        <f>BM22-BM41</f>
        <v>0</v>
      </c>
      <c r="BN60" s="10">
        <f>BN22-BN41</f>
        <v>0</v>
      </c>
      <c r="BO60" s="10">
        <f>BO22-BO41</f>
        <v>0</v>
      </c>
      <c r="BP60" s="10">
        <f>BP22-BP41</f>
        <v>0</v>
      </c>
      <c r="BQ60" s="10">
        <f>BQ22-BQ41</f>
        <v>0</v>
      </c>
      <c r="BR60" s="10">
        <f>BR22-BR41</f>
        <v>0</v>
      </c>
      <c r="BS60" s="10">
        <f>BS22-BS41</f>
        <v>0</v>
      </c>
      <c r="BT60" s="10">
        <f>BT22-BT41</f>
        <v>0</v>
      </c>
      <c r="BU60" s="10">
        <f>BU22-BU41</f>
        <v>0</v>
      </c>
      <c r="BV60" s="10">
        <f>BV22-BV41</f>
        <v>0</v>
      </c>
      <c r="BW60" s="10">
        <f>BW22-BW41</f>
        <v>0</v>
      </c>
      <c r="BX60" s="10">
        <f>BX22-BX41</f>
        <v>0</v>
      </c>
      <c r="BY60" s="10">
        <f>BY22-BY41</f>
        <v>0</v>
      </c>
      <c r="BZ60" s="10">
        <f>BZ22-BZ41</f>
        <v>0</v>
      </c>
      <c r="CA60" s="10">
        <f>CA22-CA41</f>
        <v>0</v>
      </c>
      <c r="CB60" s="10">
        <f>CB22-CB41</f>
        <v>0</v>
      </c>
      <c r="CC60" s="10">
        <f>CC22-CC41</f>
        <v>0</v>
      </c>
      <c r="CD60" s="10">
        <f>CD22-CD41</f>
        <v>0</v>
      </c>
      <c r="CE60" s="10">
        <f>CE22-CE41</f>
        <v>0</v>
      </c>
      <c r="CF60" s="10">
        <f>CF22-CF41</f>
        <v>0</v>
      </c>
      <c r="CG60" s="10">
        <f>CG22-CG41</f>
        <v>0</v>
      </c>
      <c r="CH60" s="10">
        <f>CH22-CH41</f>
        <v>0</v>
      </c>
      <c r="CI60" s="10">
        <f>CI22-CI41</f>
        <v>0</v>
      </c>
      <c r="CJ60" s="10">
        <f>CJ22-CJ41</f>
        <v>0</v>
      </c>
      <c r="CK60" s="10">
        <f>CK22-CK41</f>
        <v>0</v>
      </c>
      <c r="CL60" s="10">
        <f>CL22-CL41</f>
        <v>0</v>
      </c>
      <c r="CM60" s="10">
        <f>CM22-CM41</f>
        <v>0</v>
      </c>
      <c r="CN60" s="10">
        <f>CN22-CN41</f>
        <v>0</v>
      </c>
      <c r="CO60" s="10">
        <f>CO22-CO41</f>
        <v>0</v>
      </c>
      <c r="CP60" s="10">
        <f>CP22-CP41</f>
        <v>0</v>
      </c>
      <c r="CQ60" s="10">
        <f>CQ22-CQ41</f>
        <v>0</v>
      </c>
      <c r="CR60" s="10">
        <f>CR22-CR41</f>
        <v>0</v>
      </c>
      <c r="CS60" s="10">
        <f>CS22-CS41</f>
        <v>0</v>
      </c>
      <c r="CT60" s="10">
        <f>CT22-CT41</f>
        <v>0</v>
      </c>
      <c r="CU60" s="10">
        <f>CU22-CU41</f>
        <v>0</v>
      </c>
      <c r="CV60" s="10">
        <f>CV22-CV41</f>
        <v>0</v>
      </c>
      <c r="CW60" s="10">
        <f>CW22-CW41</f>
        <v>0</v>
      </c>
      <c r="CX60" s="10">
        <f>CX22-CX41</f>
        <v>0</v>
      </c>
      <c r="CY60" s="10">
        <f>CY22-CY41</f>
        <v>0</v>
      </c>
      <c r="CZ60" s="10">
        <f>CZ22-CZ41</f>
        <v>0</v>
      </c>
      <c r="DA60" s="10">
        <f>DA22-DA41</f>
        <v>0</v>
      </c>
      <c r="DB60" s="10">
        <f>DB22-DB41</f>
        <v>0</v>
      </c>
      <c r="DC60" s="10">
        <f>DC22-DC41</f>
        <v>0</v>
      </c>
      <c r="DD60" s="10">
        <f>DD22-DD41</f>
        <v>0</v>
      </c>
      <c r="DE60" s="10">
        <f>DE22-DE41</f>
        <v>0</v>
      </c>
      <c r="DF60" s="10">
        <f>DF22-DF41</f>
        <v>0</v>
      </c>
      <c r="DG60" s="10">
        <f>DG22-DG41</f>
        <v>0</v>
      </c>
    </row>
    <row r="61"/>
    <row r="62">
      <c r="C62" s="6" t="str">
        <v>TOTAL</v>
      </c>
      <c r="D62" s="10">
        <f>D24-D43</f>
        <v>0</v>
      </c>
      <c r="E62" s="10">
        <f>E24-E43</f>
        <v>0</v>
      </c>
      <c r="F62" s="10">
        <f>F24-F43</f>
        <v>0</v>
      </c>
      <c r="G62" s="10">
        <f>G24-G43</f>
        <v>0</v>
      </c>
      <c r="H62" s="10">
        <f>H24-H43</f>
        <v>0</v>
      </c>
      <c r="I62" s="10">
        <f>I24-I43</f>
        <v>0</v>
      </c>
      <c r="J62" s="10">
        <f>J24-J43</f>
        <v>0</v>
      </c>
      <c r="K62" s="10">
        <f>K24-K43</f>
        <v>0</v>
      </c>
      <c r="L62" s="10">
        <f>L24-L43</f>
        <v>0</v>
      </c>
      <c r="M62" s="10">
        <f>M24-M43</f>
        <v>0</v>
      </c>
      <c r="N62" s="10">
        <f>N24-N43</f>
        <v>0</v>
      </c>
      <c r="O62" s="10">
        <f>O24-O43</f>
        <v>0</v>
      </c>
      <c r="P62" s="10">
        <f>P24-P43</f>
        <v>0</v>
      </c>
      <c r="Q62" s="10">
        <f>Q24-Q43</f>
        <v>0</v>
      </c>
      <c r="R62" s="10">
        <f>R24-R43</f>
        <v>0</v>
      </c>
      <c r="S62" s="10">
        <f>S24-S43</f>
        <v>0</v>
      </c>
      <c r="T62" s="10">
        <f>T24-T43</f>
        <v>0</v>
      </c>
      <c r="U62" s="10">
        <f>U24-U43</f>
        <v>0</v>
      </c>
      <c r="V62" s="10">
        <f>V24-V43</f>
        <v>0</v>
      </c>
      <c r="W62" s="10">
        <f>W24-W43</f>
        <v>0</v>
      </c>
      <c r="X62" s="10">
        <f>X24-X43</f>
        <v>0</v>
      </c>
      <c r="Y62" s="10">
        <f>Y24-Y43</f>
        <v>0</v>
      </c>
      <c r="Z62" s="10">
        <f>Z24-Z43</f>
        <v>0</v>
      </c>
      <c r="AA62" s="10">
        <f>AA24-AA43</f>
        <v>0</v>
      </c>
      <c r="AB62" s="10">
        <f>AB24-AB43</f>
        <v>0</v>
      </c>
      <c r="AC62" s="10">
        <f>AC24-AC43</f>
        <v>0</v>
      </c>
      <c r="AD62" s="10">
        <f>AD24-AD43</f>
        <v>0</v>
      </c>
      <c r="AE62" s="10">
        <f>AE24-AE43</f>
        <v>0</v>
      </c>
      <c r="AF62" s="10">
        <f>AF24-AF43</f>
        <v>0</v>
      </c>
      <c r="AG62" s="10">
        <f>AG24-AG43</f>
        <v>0</v>
      </c>
      <c r="AH62" s="10">
        <f>AH24-AH43</f>
        <v>0</v>
      </c>
      <c r="AI62" s="10">
        <f>AI24-AI43</f>
        <v>0</v>
      </c>
      <c r="AJ62" s="10">
        <f>AJ24-AJ43</f>
        <v>0</v>
      </c>
      <c r="AK62" s="10">
        <f>AK24-AK43</f>
        <v>0</v>
      </c>
      <c r="AL62" s="10">
        <f>AL24-AL43</f>
        <v>0</v>
      </c>
      <c r="AM62" s="10">
        <f>AM24-AM43</f>
        <v>0</v>
      </c>
      <c r="AN62" s="10">
        <f>AN24-AN43</f>
        <v>0</v>
      </c>
      <c r="AO62" s="10">
        <f>AO24-AO43</f>
        <v>0</v>
      </c>
      <c r="AP62" s="10">
        <f>AP24-AP43</f>
        <v>0</v>
      </c>
      <c r="AQ62" s="10">
        <f>AQ24-AQ43</f>
        <v>0</v>
      </c>
      <c r="AR62" s="10">
        <f>AR24-AR43</f>
        <v>0</v>
      </c>
      <c r="AS62" s="10">
        <f>AS24-AS43</f>
        <v>0</v>
      </c>
      <c r="AT62" s="10">
        <f>AT24-AT43</f>
        <v>0</v>
      </c>
      <c r="AU62" s="10">
        <f>AU24-AU43</f>
        <v>0</v>
      </c>
      <c r="AV62" s="10">
        <f>AV24-AV43</f>
        <v>0</v>
      </c>
      <c r="AW62" s="10">
        <f>AW24-AW43</f>
        <v>0</v>
      </c>
      <c r="AX62" s="10">
        <f>AX24-AX43</f>
        <v>0</v>
      </c>
      <c r="AY62" s="10">
        <f>AY24-AY43</f>
        <v>0</v>
      </c>
      <c r="AZ62" s="10">
        <f>AZ24-AZ43</f>
        <v>0</v>
      </c>
      <c r="BA62" s="10">
        <f>BA24-BA43</f>
        <v>0</v>
      </c>
      <c r="BB62" s="10">
        <f>BB24-BB43</f>
        <v>0</v>
      </c>
      <c r="BC62" s="10">
        <f>BC24-BC43</f>
        <v>0</v>
      </c>
      <c r="BD62" s="10">
        <f>BD24-BD43</f>
        <v>0</v>
      </c>
      <c r="BE62" s="10">
        <f>BE24-BE43</f>
        <v>0</v>
      </c>
      <c r="BF62" s="10">
        <f>BF24-BF43</f>
        <v>0</v>
      </c>
      <c r="BG62" s="10">
        <f>BG24-BG43</f>
        <v>0</v>
      </c>
      <c r="BH62" s="10">
        <f>BH24-BH43</f>
        <v>0</v>
      </c>
      <c r="BI62" s="10">
        <f>BI24-BI43</f>
        <v>0</v>
      </c>
      <c r="BJ62" s="10">
        <f>BJ24-BJ43</f>
        <v>0</v>
      </c>
      <c r="BK62" s="10">
        <f>BK24-BK43</f>
        <v>0</v>
      </c>
      <c r="BL62" s="10">
        <f>BL24-BL43</f>
        <v>0</v>
      </c>
      <c r="BM62" s="10">
        <f>BM24-BM43</f>
        <v>0</v>
      </c>
      <c r="BN62" s="10">
        <f>BN24-BN43</f>
        <v>0</v>
      </c>
      <c r="BO62" s="10">
        <f>BO24-BO43</f>
        <v>0</v>
      </c>
      <c r="BP62" s="10">
        <f>BP24-BP43</f>
        <v>0</v>
      </c>
      <c r="BQ62" s="10">
        <f>BQ24-BQ43</f>
        <v>0</v>
      </c>
      <c r="BR62" s="10">
        <f>BR24-BR43</f>
        <v>0</v>
      </c>
      <c r="BS62" s="10">
        <f>BS24-BS43</f>
        <v>0</v>
      </c>
      <c r="BT62" s="10">
        <f>BT24-BT43</f>
        <v>0</v>
      </c>
      <c r="BU62" s="10">
        <f>BU24-BU43</f>
        <v>0</v>
      </c>
      <c r="BV62" s="10">
        <f>BV24-BV43</f>
        <v>0</v>
      </c>
      <c r="BW62" s="10">
        <f>BW24-BW43</f>
        <v>0</v>
      </c>
      <c r="BX62" s="10">
        <f>BX24-BX43</f>
        <v>0</v>
      </c>
      <c r="BY62" s="10">
        <f>BY24-BY43</f>
        <v>0</v>
      </c>
      <c r="BZ62" s="10">
        <f>BZ24-BZ43</f>
        <v>0</v>
      </c>
      <c r="CA62" s="10">
        <f>CA24-CA43</f>
        <v>0</v>
      </c>
      <c r="CB62" s="10">
        <f>CB24-CB43</f>
        <v>0</v>
      </c>
      <c r="CC62" s="10">
        <f>CC24-CC43</f>
        <v>0</v>
      </c>
      <c r="CD62" s="10">
        <f>CD24-CD43</f>
        <v>0</v>
      </c>
      <c r="CE62" s="10">
        <f>CE24-CE43</f>
        <v>0</v>
      </c>
      <c r="CF62" s="10">
        <f>CF24-CF43</f>
        <v>0</v>
      </c>
      <c r="CG62" s="10">
        <f>CG24-CG43</f>
        <v>0</v>
      </c>
      <c r="CH62" s="10">
        <f>CH24-CH43</f>
        <v>0</v>
      </c>
      <c r="CI62" s="10">
        <f>CI24-CI43</f>
        <v>0</v>
      </c>
      <c r="CJ62" s="10">
        <f>CJ24-CJ43</f>
        <v>0</v>
      </c>
      <c r="CK62" s="10">
        <f>CK24-CK43</f>
        <v>0</v>
      </c>
      <c r="CL62" s="10">
        <f>CL24-CL43</f>
        <v>0</v>
      </c>
      <c r="CM62" s="10">
        <f>CM24-CM43</f>
        <v>0</v>
      </c>
      <c r="CN62" s="10">
        <f>CN24-CN43</f>
        <v>0</v>
      </c>
      <c r="CO62" s="10">
        <f>CO24-CO43</f>
        <v>0</v>
      </c>
      <c r="CP62" s="10">
        <f>CP24-CP43</f>
        <v>0</v>
      </c>
      <c r="CQ62" s="10">
        <f>CQ24-CQ43</f>
        <v>0</v>
      </c>
      <c r="CR62" s="10">
        <f>CR24-CR43</f>
        <v>0</v>
      </c>
      <c r="CS62" s="10">
        <f>CS24-CS43</f>
        <v>0</v>
      </c>
      <c r="CT62" s="10">
        <f>CT24-CT43</f>
        <v>0</v>
      </c>
      <c r="CU62" s="10">
        <f>CU24-CU43</f>
        <v>0</v>
      </c>
      <c r="CV62" s="10">
        <f>CV24-CV43</f>
        <v>0</v>
      </c>
      <c r="CW62" s="10">
        <f>CW24-CW43</f>
        <v>0</v>
      </c>
      <c r="CX62" s="10">
        <f>CX24-CX43</f>
        <v>0</v>
      </c>
      <c r="CY62" s="10">
        <f>CY24-CY43</f>
        <v>0</v>
      </c>
      <c r="CZ62" s="10">
        <f>CZ24-CZ43</f>
        <v>0</v>
      </c>
      <c r="DA62" s="10">
        <f>DA24-DA43</f>
        <v>0</v>
      </c>
      <c r="DB62" s="10">
        <f>DB24-DB43</f>
        <v>0</v>
      </c>
      <c r="DC62" s="10">
        <f>DC24-DC43</f>
        <v>0</v>
      </c>
      <c r="DD62" s="10">
        <f>DD24-DD43</f>
        <v>0</v>
      </c>
      <c r="DE62" s="10">
        <f>DE24-DE43</f>
        <v>0</v>
      </c>
      <c r="DF62" s="10">
        <f>DF24-DF43</f>
        <v>0</v>
      </c>
      <c r="DG62" s="10">
        <f>DG24-DG43</f>
        <v>0</v>
      </c>
    </row>
    <row r="63" ht="15" customHeight="1"/>
  </sheetData>
  <mergeCells count="28">
    <mergeCell ref="C5:K5"/>
    <mergeCell ref="CV9:DG9"/>
    <mergeCell ref="P28:AA28"/>
    <mergeCell ref="AB28:AM28"/>
    <mergeCell ref="CV28:DG28"/>
    <mergeCell ref="D28:O28"/>
    <mergeCell ref="AN28:AY28"/>
    <mergeCell ref="D9:O9"/>
    <mergeCell ref="P9:AA9"/>
    <mergeCell ref="AB9:AM9"/>
    <mergeCell ref="AN9:AY9"/>
    <mergeCell ref="AZ9:BK9"/>
    <mergeCell ref="BL9:BW9"/>
    <mergeCell ref="CV47:DG47"/>
    <mergeCell ref="AB47:AM47"/>
    <mergeCell ref="BL28:BW28"/>
    <mergeCell ref="BX28:CI28"/>
    <mergeCell ref="CJ28:CU28"/>
    <mergeCell ref="AZ47:BK47"/>
    <mergeCell ref="BL47:BW47"/>
    <mergeCell ref="BX47:CI47"/>
    <mergeCell ref="CJ47:CU47"/>
    <mergeCell ref="D47:O47"/>
    <mergeCell ref="P47:AA47"/>
    <mergeCell ref="AN47:AY47"/>
    <mergeCell ref="BX9:CI9"/>
    <mergeCell ref="CJ9:CU9"/>
    <mergeCell ref="AZ28:BK28"/>
  </mergeCells>
  <pageMargins left="0.7" right="0.7" top="0.75" bottom="0.75" header="0.3" footer="0.3"/>
  <ignoredErrors>
    <ignoredError numberStoredAsText="1" sqref="B1:DH63"/>
  </ignoredErrors>
</worksheet>
</file>

<file path=xl/worksheets/sheet18.xml><?xml version="1.0" encoding="utf-8"?>
<worksheet xmlns="http://schemas.openxmlformats.org/spreadsheetml/2006/main" xmlns:r="http://schemas.openxmlformats.org/officeDocument/2006/relationships">
  <dimension ref="B1:DH62"/>
  <sheetViews>
    <sheetView workbookViewId="0" rightToLeft="0"/>
  </sheetViews>
  <cols>
    <col min="1" max="1" customWidth="1" width="3"/>
    <col min="2" max="2" customWidth="1" width="3.33203125"/>
    <col min="3" max="3" customWidth="1" width="35.6640625"/>
    <col min="112" max="112" customWidth="1" width="3.6640625"/>
  </cols>
  <sheetData>
    <row r="1" ht="15" customHeight="1"/>
    <row r="2"/>
    <row r="3">
      <c r="C3" t="str">
        <v>BFR</v>
      </c>
    </row>
    <row r="4"/>
    <row r="5">
      <c r="C5" t="str">
        <v>Note : Tout est calculé automatiquement</v>
      </c>
    </row>
    <row r="6"/>
    <row r="7">
      <c r="D7">
        <f>YEAR(CONFIG!D7)</f>
        <v>2021</v>
      </c>
      <c r="P7">
        <f>+D7+1</f>
        <v>2022</v>
      </c>
      <c r="AB7">
        <f>+P7+1</f>
        <v>2023</v>
      </c>
      <c r="AN7">
        <f>+AB7+1</f>
        <v>2024</v>
      </c>
      <c r="AZ7">
        <f>+AN7+1</f>
        <v>2025</v>
      </c>
      <c r="BL7">
        <f>+AZ7+1</f>
        <v>2026</v>
      </c>
      <c r="BX7">
        <f>+BL7+1</f>
        <v>2027</v>
      </c>
      <c r="CJ7">
        <f>+BX7+1</f>
        <v>2028</v>
      </c>
      <c r="CV7">
        <f>+CJ7+1</f>
        <v>2029</v>
      </c>
    </row>
    <row r="8">
      <c r="C8" s="6" t="str">
        <v>Activités</v>
      </c>
      <c r="D8" s="9">
        <f>CONFIG!$D$7</f>
        <v>44197</v>
      </c>
      <c r="E8" s="9">
        <f>DATE(YEAR(D8),MONTH(D8)+1,DAY(D8))</f>
        <v>44228</v>
      </c>
      <c r="F8" s="9">
        <f>DATE(YEAR(E8),MONTH(E8)+1,DAY(E8))</f>
        <v>44256</v>
      </c>
      <c r="G8" s="9">
        <f>DATE(YEAR(F8),MONTH(F8)+1,DAY(F8))</f>
        <v>44287</v>
      </c>
      <c r="H8" s="9">
        <f>DATE(YEAR(G8),MONTH(G8)+1,DAY(G8))</f>
        <v>44317</v>
      </c>
      <c r="I8" s="9">
        <f>DATE(YEAR(H8),MONTH(H8)+1,DAY(H8))</f>
        <v>44348</v>
      </c>
      <c r="J8" s="9">
        <f>DATE(YEAR(I8),MONTH(I8)+1,DAY(I8))</f>
        <v>44378</v>
      </c>
      <c r="K8" s="9">
        <f>DATE(YEAR(J8),MONTH(J8)+1,DAY(J8))</f>
        <v>44409</v>
      </c>
      <c r="L8" s="9">
        <f>DATE(YEAR(K8),MONTH(K8)+1,DAY(K8))</f>
        <v>44440</v>
      </c>
      <c r="M8" s="9">
        <f>DATE(YEAR(L8),MONTH(L8)+1,DAY(L8))</f>
        <v>44470</v>
      </c>
      <c r="N8" s="9">
        <f>DATE(YEAR(M8),MONTH(M8)+1,DAY(M8))</f>
        <v>44501</v>
      </c>
      <c r="O8" s="9">
        <f>DATE(YEAR(N8),MONTH(N8)+1,DAY(N8))</f>
        <v>44531</v>
      </c>
      <c r="P8" s="9">
        <f>DATE(YEAR(O8),MONTH(O8)+1,DAY(O8))</f>
        <v>44562</v>
      </c>
      <c r="Q8" s="9">
        <f>DATE(YEAR(P8),MONTH(P8)+1,DAY(P8))</f>
        <v>44593</v>
      </c>
      <c r="R8" s="9">
        <f>DATE(YEAR(Q8),MONTH(Q8)+1,DAY(Q8))</f>
        <v>44621</v>
      </c>
      <c r="S8" s="9">
        <f>DATE(YEAR(R8),MONTH(R8)+1,DAY(R8))</f>
        <v>44652</v>
      </c>
      <c r="T8" s="9">
        <f>DATE(YEAR(S8),MONTH(S8)+1,DAY(S8))</f>
        <v>44682</v>
      </c>
      <c r="U8" s="9">
        <f>DATE(YEAR(T8),MONTH(T8)+1,DAY(T8))</f>
        <v>44713</v>
      </c>
      <c r="V8" s="9">
        <f>DATE(YEAR(U8),MONTH(U8)+1,DAY(U8))</f>
        <v>44743</v>
      </c>
      <c r="W8" s="9">
        <f>DATE(YEAR(V8),MONTH(V8)+1,DAY(V8))</f>
        <v>44774</v>
      </c>
      <c r="X8" s="9">
        <f>DATE(YEAR(W8),MONTH(W8)+1,DAY(W8))</f>
        <v>44805</v>
      </c>
      <c r="Y8" s="9">
        <f>DATE(YEAR(X8),MONTH(X8)+1,DAY(X8))</f>
        <v>44835</v>
      </c>
      <c r="Z8" s="9">
        <f>DATE(YEAR(Y8),MONTH(Y8)+1,DAY(Y8))</f>
        <v>44866</v>
      </c>
      <c r="AA8" s="9">
        <f>DATE(YEAR(Z8),MONTH(Z8)+1,DAY(Z8))</f>
        <v>44896</v>
      </c>
      <c r="AB8" s="9">
        <f>DATE(YEAR(AA8),MONTH(AA8)+1,DAY(AA8))</f>
        <v>44927</v>
      </c>
      <c r="AC8" s="9">
        <f>DATE(YEAR(AB8),MONTH(AB8)+1,DAY(AB8))</f>
        <v>44958</v>
      </c>
      <c r="AD8" s="9">
        <f>DATE(YEAR(AC8),MONTH(AC8)+1,DAY(AC8))</f>
        <v>44986</v>
      </c>
      <c r="AE8" s="9">
        <f>DATE(YEAR(AD8),MONTH(AD8)+1,DAY(AD8))</f>
        <v>45017</v>
      </c>
      <c r="AF8" s="9">
        <f>DATE(YEAR(AE8),MONTH(AE8)+1,DAY(AE8))</f>
        <v>45047</v>
      </c>
      <c r="AG8" s="9">
        <f>DATE(YEAR(AF8),MONTH(AF8)+1,DAY(AF8))</f>
        <v>45078</v>
      </c>
      <c r="AH8" s="9">
        <f>DATE(YEAR(AG8),MONTH(AG8)+1,DAY(AG8))</f>
        <v>45108</v>
      </c>
      <c r="AI8" s="9">
        <f>DATE(YEAR(AH8),MONTH(AH8)+1,DAY(AH8))</f>
        <v>45139</v>
      </c>
      <c r="AJ8" s="9">
        <f>DATE(YEAR(AI8),MONTH(AI8)+1,DAY(AI8))</f>
        <v>45170</v>
      </c>
      <c r="AK8" s="9">
        <f>DATE(YEAR(AJ8),MONTH(AJ8)+1,DAY(AJ8))</f>
        <v>45200</v>
      </c>
      <c r="AL8" s="9">
        <f>DATE(YEAR(AK8),MONTH(AK8)+1,DAY(AK8))</f>
        <v>45231</v>
      </c>
      <c r="AM8" s="9">
        <f>DATE(YEAR(AL8),MONTH(AL8)+1,DAY(AL8))</f>
        <v>45261</v>
      </c>
      <c r="AN8" s="9">
        <f>DATE(YEAR(AM8),MONTH(AM8)+1,DAY(AM8))</f>
        <v>45292</v>
      </c>
      <c r="AO8" s="9">
        <f>DATE(YEAR(AN8),MONTH(AN8)+1,DAY(AN8))</f>
        <v>45323</v>
      </c>
      <c r="AP8" s="9">
        <f>DATE(YEAR(AO8),MONTH(AO8)+1,DAY(AO8))</f>
        <v>45352</v>
      </c>
      <c r="AQ8" s="9">
        <f>DATE(YEAR(AP8),MONTH(AP8)+1,DAY(AP8))</f>
        <v>45383</v>
      </c>
      <c r="AR8" s="9">
        <f>DATE(YEAR(AQ8),MONTH(AQ8)+1,DAY(AQ8))</f>
        <v>45413</v>
      </c>
      <c r="AS8" s="9">
        <f>DATE(YEAR(AR8),MONTH(AR8)+1,DAY(AR8))</f>
        <v>45444</v>
      </c>
      <c r="AT8" s="9">
        <f>DATE(YEAR(AS8),MONTH(AS8)+1,DAY(AS8))</f>
        <v>45474</v>
      </c>
      <c r="AU8" s="9">
        <f>DATE(YEAR(AT8),MONTH(AT8)+1,DAY(AT8))</f>
        <v>45505</v>
      </c>
      <c r="AV8" s="9">
        <f>DATE(YEAR(AU8),MONTH(AU8)+1,DAY(AU8))</f>
        <v>45536</v>
      </c>
      <c r="AW8" s="9">
        <f>DATE(YEAR(AV8),MONTH(AV8)+1,DAY(AV8))</f>
        <v>45566</v>
      </c>
      <c r="AX8" s="9">
        <f>DATE(YEAR(AW8),MONTH(AW8)+1,DAY(AW8))</f>
        <v>45597</v>
      </c>
      <c r="AY8" s="9">
        <f>DATE(YEAR(AX8),MONTH(AX8)+1,DAY(AX8))</f>
        <v>45627</v>
      </c>
      <c r="AZ8" s="9">
        <f>DATE(YEAR(AY8),MONTH(AY8)+1,DAY(AY8))</f>
        <v>45658</v>
      </c>
      <c r="BA8" s="9">
        <f>DATE(YEAR(AZ8),MONTH(AZ8)+1,DAY(AZ8))</f>
        <v>45689</v>
      </c>
      <c r="BB8" s="9">
        <f>DATE(YEAR(BA8),MONTH(BA8)+1,DAY(BA8))</f>
        <v>45717</v>
      </c>
      <c r="BC8" s="9">
        <f>DATE(YEAR(BB8),MONTH(BB8)+1,DAY(BB8))</f>
        <v>45748</v>
      </c>
      <c r="BD8" s="9">
        <f>DATE(YEAR(BC8),MONTH(BC8)+1,DAY(BC8))</f>
        <v>45778</v>
      </c>
      <c r="BE8" s="9">
        <f>DATE(YEAR(BD8),MONTH(BD8)+1,DAY(BD8))</f>
        <v>45809</v>
      </c>
      <c r="BF8" s="9">
        <f>DATE(YEAR(BE8),MONTH(BE8)+1,DAY(BE8))</f>
        <v>45839</v>
      </c>
      <c r="BG8" s="9">
        <f>DATE(YEAR(BF8),MONTH(BF8)+1,DAY(BF8))</f>
        <v>45870</v>
      </c>
      <c r="BH8" s="9">
        <f>DATE(YEAR(BG8),MONTH(BG8)+1,DAY(BG8))</f>
        <v>45901</v>
      </c>
      <c r="BI8" s="9">
        <f>DATE(YEAR(BH8),MONTH(BH8)+1,DAY(BH8))</f>
        <v>45931</v>
      </c>
      <c r="BJ8" s="9">
        <f>DATE(YEAR(BI8),MONTH(BI8)+1,DAY(BI8))</f>
        <v>45962</v>
      </c>
      <c r="BK8" s="9">
        <f>DATE(YEAR(BJ8),MONTH(BJ8)+1,DAY(BJ8))</f>
        <v>45992</v>
      </c>
      <c r="BL8" s="9">
        <f>DATE(YEAR(BK8),MONTH(BK8)+1,DAY(BK8))</f>
        <v>46023</v>
      </c>
      <c r="BM8" s="9">
        <f>DATE(YEAR(BL8),MONTH(BL8)+1,DAY(BL8))</f>
        <v>46054</v>
      </c>
      <c r="BN8" s="9">
        <f>DATE(YEAR(BM8),MONTH(BM8)+1,DAY(BM8))</f>
        <v>46082</v>
      </c>
      <c r="BO8" s="9">
        <f>DATE(YEAR(BN8),MONTH(BN8)+1,DAY(BN8))</f>
        <v>46113</v>
      </c>
      <c r="BP8" s="9">
        <f>DATE(YEAR(BO8),MONTH(BO8)+1,DAY(BO8))</f>
        <v>46143</v>
      </c>
      <c r="BQ8" s="9">
        <f>DATE(YEAR(BP8),MONTH(BP8)+1,DAY(BP8))</f>
        <v>46174</v>
      </c>
      <c r="BR8" s="9">
        <f>DATE(YEAR(BQ8),MONTH(BQ8)+1,DAY(BQ8))</f>
        <v>46204</v>
      </c>
      <c r="BS8" s="9">
        <f>DATE(YEAR(BR8),MONTH(BR8)+1,DAY(BR8))</f>
        <v>46235</v>
      </c>
      <c r="BT8" s="9">
        <f>DATE(YEAR(BS8),MONTH(BS8)+1,DAY(BS8))</f>
        <v>46266</v>
      </c>
      <c r="BU8" s="9">
        <f>DATE(YEAR(BT8),MONTH(BT8)+1,DAY(BT8))</f>
        <v>46296</v>
      </c>
      <c r="BV8" s="9">
        <f>DATE(YEAR(BU8),MONTH(BU8)+1,DAY(BU8))</f>
        <v>46327</v>
      </c>
      <c r="BW8" s="9">
        <f>DATE(YEAR(BV8),MONTH(BV8)+1,DAY(BV8))</f>
        <v>46357</v>
      </c>
      <c r="BX8" s="9">
        <f>DATE(YEAR(BW8),MONTH(BW8)+1,DAY(BW8))</f>
        <v>46388</v>
      </c>
      <c r="BY8" s="9">
        <f>DATE(YEAR(BX8),MONTH(BX8)+1,DAY(BX8))</f>
        <v>46419</v>
      </c>
      <c r="BZ8" s="9">
        <f>DATE(YEAR(BY8),MONTH(BY8)+1,DAY(BY8))</f>
        <v>46447</v>
      </c>
      <c r="CA8" s="9">
        <f>DATE(YEAR(BZ8),MONTH(BZ8)+1,DAY(BZ8))</f>
        <v>46478</v>
      </c>
      <c r="CB8" s="9">
        <f>DATE(YEAR(CA8),MONTH(CA8)+1,DAY(CA8))</f>
        <v>46508</v>
      </c>
      <c r="CC8" s="9">
        <f>DATE(YEAR(CB8),MONTH(CB8)+1,DAY(CB8))</f>
        <v>46539</v>
      </c>
      <c r="CD8" s="9">
        <f>DATE(YEAR(CC8),MONTH(CC8)+1,DAY(CC8))</f>
        <v>46569</v>
      </c>
      <c r="CE8" s="9">
        <f>DATE(YEAR(CD8),MONTH(CD8)+1,DAY(CD8))</f>
        <v>46600</v>
      </c>
      <c r="CF8" s="9">
        <f>DATE(YEAR(CE8),MONTH(CE8)+1,DAY(CE8))</f>
        <v>46631</v>
      </c>
      <c r="CG8" s="9">
        <f>DATE(YEAR(CF8),MONTH(CF8)+1,DAY(CF8))</f>
        <v>46661</v>
      </c>
      <c r="CH8" s="9">
        <f>DATE(YEAR(CG8),MONTH(CG8)+1,DAY(CG8))</f>
        <v>46692</v>
      </c>
      <c r="CI8" s="9">
        <f>DATE(YEAR(CH8),MONTH(CH8)+1,DAY(CH8))</f>
        <v>46722</v>
      </c>
      <c r="CJ8" s="9">
        <f>DATE(YEAR(CI8),MONTH(CI8)+1,DAY(CI8))</f>
        <v>46753</v>
      </c>
      <c r="CK8" s="9">
        <f>DATE(YEAR(CJ8),MONTH(CJ8)+1,DAY(CJ8))</f>
        <v>46784</v>
      </c>
      <c r="CL8" s="9">
        <f>DATE(YEAR(CK8),MONTH(CK8)+1,DAY(CK8))</f>
        <v>46813</v>
      </c>
      <c r="CM8" s="9">
        <f>DATE(YEAR(CL8),MONTH(CL8)+1,DAY(CL8))</f>
        <v>46844</v>
      </c>
      <c r="CN8" s="9">
        <f>DATE(YEAR(CM8),MONTH(CM8)+1,DAY(CM8))</f>
        <v>46874</v>
      </c>
      <c r="CO8" s="9">
        <f>DATE(YEAR(CN8),MONTH(CN8)+1,DAY(CN8))</f>
        <v>46905</v>
      </c>
      <c r="CP8" s="9">
        <f>DATE(YEAR(CO8),MONTH(CO8)+1,DAY(CO8))</f>
        <v>46935</v>
      </c>
      <c r="CQ8" s="9">
        <f>DATE(YEAR(CP8),MONTH(CP8)+1,DAY(CP8))</f>
        <v>46966</v>
      </c>
      <c r="CR8" s="9">
        <f>DATE(YEAR(CQ8),MONTH(CQ8)+1,DAY(CQ8))</f>
        <v>46997</v>
      </c>
      <c r="CS8" s="9">
        <f>DATE(YEAR(CR8),MONTH(CR8)+1,DAY(CR8))</f>
        <v>47027</v>
      </c>
      <c r="CT8" s="9">
        <f>DATE(YEAR(CS8),MONTH(CS8)+1,DAY(CS8))</f>
        <v>47058</v>
      </c>
      <c r="CU8" s="9">
        <f>DATE(YEAR(CT8),MONTH(CT8)+1,DAY(CT8))</f>
        <v>47088</v>
      </c>
      <c r="CV8" s="9">
        <f>DATE(YEAR(CU8),MONTH(CU8)+1,DAY(CU8))</f>
        <v>47119</v>
      </c>
      <c r="CW8" s="9">
        <f>DATE(YEAR(CV8),MONTH(CV8)+1,DAY(CV8))</f>
        <v>47150</v>
      </c>
      <c r="CX8" s="9">
        <f>DATE(YEAR(CW8),MONTH(CW8)+1,DAY(CW8))</f>
        <v>47178</v>
      </c>
      <c r="CY8" s="9">
        <f>DATE(YEAR(CX8),MONTH(CX8)+1,DAY(CX8))</f>
        <v>47209</v>
      </c>
      <c r="CZ8" s="9">
        <f>DATE(YEAR(CY8),MONTH(CY8)+1,DAY(CY8))</f>
        <v>47239</v>
      </c>
      <c r="DA8" s="9">
        <f>DATE(YEAR(CZ8),MONTH(CZ8)+1,DAY(CZ8))</f>
        <v>47270</v>
      </c>
      <c r="DB8" s="9">
        <f>DATE(YEAR(DA8),MONTH(DA8)+1,DAY(DA8))</f>
        <v>47300</v>
      </c>
      <c r="DC8" s="9">
        <f>DATE(YEAR(DB8),MONTH(DB8)+1,DAY(DB8))</f>
        <v>47331</v>
      </c>
      <c r="DD8" s="9">
        <f>DATE(YEAR(DC8),MONTH(DC8)+1,DAY(DC8))</f>
        <v>47362</v>
      </c>
      <c r="DE8" s="9">
        <f>DATE(YEAR(DD8),MONTH(DD8)+1,DAY(DD8))</f>
        <v>47392</v>
      </c>
      <c r="DF8" s="9">
        <f>DATE(YEAR(DE8),MONTH(DE8)+1,DAY(DE8))</f>
        <v>47423</v>
      </c>
      <c r="DG8" s="9">
        <f>DATE(YEAR(DF8),MONTH(DF8)+1,DAY(DF8))</f>
        <v>47453</v>
      </c>
    </row>
    <row r="9">
      <c r="C9" s="6">
        <f>CONFIG!$C$14</f>
        <v>0</v>
      </c>
      <c r="D9" s="10">
        <f>D29-D48+TVA!D49</f>
        <v>0</v>
      </c>
      <c r="E9" s="10">
        <f>E29-E48+TVA!E49</f>
        <v>0</v>
      </c>
      <c r="F9" s="10">
        <f>F29-F48+TVA!F49</f>
        <v>0</v>
      </c>
      <c r="G9" s="10">
        <f>G29-G48+TVA!G49</f>
        <v>0</v>
      </c>
      <c r="H9" s="10">
        <f>H29-H48+TVA!H49</f>
        <v>0</v>
      </c>
      <c r="I9" s="10">
        <f>I29-I48+TVA!I49</f>
        <v>0</v>
      </c>
      <c r="J9" s="10">
        <f>J29-J48+TVA!J49</f>
        <v>0</v>
      </c>
      <c r="K9" s="10">
        <f>K29-K48+TVA!K49</f>
        <v>0</v>
      </c>
      <c r="L9" s="10">
        <f>L29-L48+TVA!L49</f>
        <v>0</v>
      </c>
      <c r="M9" s="10">
        <f>M29-M48+TVA!M49</f>
        <v>0</v>
      </c>
      <c r="N9" s="10">
        <f>N29-N48+TVA!N49</f>
        <v>0</v>
      </c>
      <c r="O9" s="10">
        <f>O29-O48+TVA!O49</f>
        <v>0</v>
      </c>
      <c r="P9" s="10">
        <f>P29-P48+TVA!P49</f>
        <v>0</v>
      </c>
      <c r="Q9" s="10">
        <f>Q29-Q48+TVA!Q49</f>
        <v>0</v>
      </c>
      <c r="R9" s="10">
        <f>R29-R48+TVA!R49</f>
        <v>0</v>
      </c>
      <c r="S9" s="10">
        <f>S29-S48+TVA!S49</f>
        <v>0</v>
      </c>
      <c r="T9" s="10">
        <f>T29-T48+TVA!T49</f>
        <v>0</v>
      </c>
      <c r="U9" s="10">
        <f>U29-U48+TVA!U49</f>
        <v>0</v>
      </c>
      <c r="V9" s="10">
        <f>V29-V48+TVA!V49</f>
        <v>0</v>
      </c>
      <c r="W9" s="10">
        <f>W29-W48+TVA!W49</f>
        <v>0</v>
      </c>
      <c r="X9" s="10">
        <f>X29-X48+TVA!X49</f>
        <v>0</v>
      </c>
      <c r="Y9" s="10">
        <f>Y29-Y48+TVA!Y49</f>
        <v>0</v>
      </c>
      <c r="Z9" s="10">
        <f>Z29-Z48+TVA!Z49</f>
        <v>0</v>
      </c>
      <c r="AA9" s="10">
        <f>AA29-AA48+TVA!AA49</f>
        <v>0</v>
      </c>
      <c r="AB9" s="10">
        <f>AB29-AB48+TVA!AB49</f>
        <v>0</v>
      </c>
      <c r="AC9" s="10">
        <f>AC29-AC48+TVA!AC49</f>
        <v>0</v>
      </c>
      <c r="AD9" s="10">
        <f>AD29-AD48+TVA!AD49</f>
        <v>0</v>
      </c>
      <c r="AE9" s="10">
        <f>AE29-AE48+TVA!AE49</f>
        <v>0</v>
      </c>
      <c r="AF9" s="10">
        <f>AF29-AF48+TVA!AF49</f>
        <v>0</v>
      </c>
      <c r="AG9" s="10">
        <f>AG29-AG48+TVA!AG49</f>
        <v>0</v>
      </c>
      <c r="AH9" s="10">
        <f>AH29-AH48+TVA!AH49</f>
        <v>0</v>
      </c>
      <c r="AI9" s="10">
        <f>AI29-AI48+TVA!AI49</f>
        <v>0</v>
      </c>
      <c r="AJ9" s="10">
        <f>AJ29-AJ48+TVA!AJ49</f>
        <v>0</v>
      </c>
      <c r="AK9" s="10">
        <f>AK29-AK48+TVA!AK49</f>
        <v>0</v>
      </c>
      <c r="AL9" s="10">
        <f>AL29-AL48+TVA!AL49</f>
        <v>0</v>
      </c>
      <c r="AM9" s="10">
        <f>AM29-AM48+TVA!AM49</f>
        <v>0</v>
      </c>
      <c r="AN9" s="10">
        <f>AN29-AN48+TVA!AN49</f>
        <v>0</v>
      </c>
      <c r="AO9" s="10">
        <f>AO29-AO48+TVA!AO49</f>
        <v>0</v>
      </c>
      <c r="AP9" s="10">
        <f>AP29-AP48+TVA!AP49</f>
        <v>0</v>
      </c>
      <c r="AQ9" s="10">
        <f>AQ29-AQ48+TVA!AQ49</f>
        <v>0</v>
      </c>
      <c r="AR9" s="10">
        <f>AR29-AR48+TVA!AR49</f>
        <v>0</v>
      </c>
      <c r="AS9" s="10">
        <f>AS29-AS48+TVA!AS49</f>
        <v>0</v>
      </c>
      <c r="AT9" s="10">
        <f>AT29-AT48+TVA!AT49</f>
        <v>0</v>
      </c>
      <c r="AU9" s="10">
        <f>AU29-AU48+TVA!AU49</f>
        <v>0</v>
      </c>
      <c r="AV9" s="10">
        <f>AV29-AV48+TVA!AV49</f>
        <v>0</v>
      </c>
      <c r="AW9" s="10">
        <f>AW29-AW48+TVA!AW49</f>
        <v>0</v>
      </c>
      <c r="AX9" s="10">
        <f>AX29-AX48+TVA!AX49</f>
        <v>0</v>
      </c>
      <c r="AY9" s="10">
        <f>AY29-AY48+TVA!AY49</f>
        <v>0</v>
      </c>
      <c r="AZ9" s="10">
        <f>AZ29-AZ48+TVA!AZ49</f>
        <v>0</v>
      </c>
      <c r="BA9" s="10">
        <f>BA29-BA48+TVA!BA49</f>
        <v>0</v>
      </c>
      <c r="BB9" s="10">
        <f>BB29-BB48+TVA!BB49</f>
        <v>0</v>
      </c>
      <c r="BC9" s="10">
        <f>BC29-BC48+TVA!BC49</f>
        <v>0</v>
      </c>
      <c r="BD9" s="10">
        <f>BD29-BD48+TVA!BD49</f>
        <v>0</v>
      </c>
      <c r="BE9" s="10">
        <f>BE29-BE48+TVA!BE49</f>
        <v>0</v>
      </c>
      <c r="BF9" s="10">
        <f>BF29-BF48+TVA!BF49</f>
        <v>0</v>
      </c>
      <c r="BG9" s="10">
        <f>BG29-BG48+TVA!BG49</f>
        <v>0</v>
      </c>
      <c r="BH9" s="10">
        <f>BH29-BH48+TVA!BH49</f>
        <v>0</v>
      </c>
      <c r="BI9" s="10">
        <f>BI29-BI48+TVA!BI49</f>
        <v>0</v>
      </c>
      <c r="BJ9" s="10">
        <f>BJ29-BJ48+TVA!BJ49</f>
        <v>0</v>
      </c>
      <c r="BK9" s="10">
        <f>BK29-BK48+TVA!BK49</f>
        <v>0</v>
      </c>
      <c r="BL9" s="10">
        <f>BL29-BL48+TVA!BL49</f>
        <v>0</v>
      </c>
      <c r="BM9" s="10">
        <f>BM29-BM48+TVA!BM49</f>
        <v>0</v>
      </c>
      <c r="BN9" s="10">
        <f>BN29-BN48+TVA!BN49</f>
        <v>0</v>
      </c>
      <c r="BO9" s="10">
        <f>BO29-BO48+TVA!BO49</f>
        <v>0</v>
      </c>
      <c r="BP9" s="10">
        <f>BP29-BP48+TVA!BP49</f>
        <v>0</v>
      </c>
      <c r="BQ9" s="10">
        <f>BQ29-BQ48+TVA!BQ49</f>
        <v>0</v>
      </c>
      <c r="BR9" s="10">
        <f>BR29-BR48+TVA!BR49</f>
        <v>0</v>
      </c>
      <c r="BS9" s="10">
        <f>BS29-BS48+TVA!BS49</f>
        <v>0</v>
      </c>
      <c r="BT9" s="10">
        <f>BT29-BT48+TVA!BT49</f>
        <v>0</v>
      </c>
      <c r="BU9" s="10">
        <f>BU29-BU48+TVA!BU49</f>
        <v>0</v>
      </c>
      <c r="BV9" s="10">
        <f>BV29-BV48+TVA!BV49</f>
        <v>0</v>
      </c>
      <c r="BW9" s="10">
        <f>BW29-BW48+TVA!BW49</f>
        <v>0</v>
      </c>
      <c r="BX9" s="10">
        <f>BX29-BX48+TVA!BX49</f>
        <v>0</v>
      </c>
      <c r="BY9" s="10">
        <f>BY29-BY48+TVA!BY49</f>
        <v>0</v>
      </c>
      <c r="BZ9" s="10">
        <f>BZ29-BZ48+TVA!BZ49</f>
        <v>0</v>
      </c>
      <c r="CA9" s="10">
        <f>CA29-CA48+TVA!CA49</f>
        <v>0</v>
      </c>
      <c r="CB9" s="10">
        <f>CB29-CB48+TVA!CB49</f>
        <v>0</v>
      </c>
      <c r="CC9" s="10">
        <f>CC29-CC48+TVA!CC49</f>
        <v>0</v>
      </c>
      <c r="CD9" s="10">
        <f>CD29-CD48+TVA!CD49</f>
        <v>0</v>
      </c>
      <c r="CE9" s="10">
        <f>CE29-CE48+TVA!CE49</f>
        <v>0</v>
      </c>
      <c r="CF9" s="10">
        <f>CF29-CF48+TVA!CF49</f>
        <v>0</v>
      </c>
      <c r="CG9" s="10">
        <f>CG29-CG48+TVA!CG49</f>
        <v>0</v>
      </c>
      <c r="CH9" s="10">
        <f>CH29-CH48+TVA!CH49</f>
        <v>0</v>
      </c>
      <c r="CI9" s="10">
        <f>CI29-CI48+TVA!CI49</f>
        <v>0</v>
      </c>
      <c r="CJ9" s="10">
        <f>CJ29-CJ48+TVA!CJ49</f>
        <v>0</v>
      </c>
      <c r="CK9" s="10">
        <f>CK29-CK48+TVA!CK49</f>
        <v>0</v>
      </c>
      <c r="CL9" s="10">
        <f>CL29-CL48+TVA!CL49</f>
        <v>0</v>
      </c>
      <c r="CM9" s="10">
        <f>CM29-CM48+TVA!CM49</f>
        <v>0</v>
      </c>
      <c r="CN9" s="10">
        <f>CN29-CN48+TVA!CN49</f>
        <v>0</v>
      </c>
      <c r="CO9" s="10">
        <f>CO29-CO48+TVA!CO49</f>
        <v>0</v>
      </c>
      <c r="CP9" s="10">
        <f>CP29-CP48+TVA!CP49</f>
        <v>0</v>
      </c>
      <c r="CQ9" s="10">
        <f>CQ29-CQ48+TVA!CQ49</f>
        <v>0</v>
      </c>
      <c r="CR9" s="10">
        <f>CR29-CR48+TVA!CR49</f>
        <v>0</v>
      </c>
      <c r="CS9" s="10">
        <f>CS29-CS48+TVA!CS49</f>
        <v>0</v>
      </c>
      <c r="CT9" s="10">
        <f>CT29-CT48+TVA!CT49</f>
        <v>0</v>
      </c>
      <c r="CU9" s="10">
        <f>CU29-CU48+TVA!CU49</f>
        <v>0</v>
      </c>
      <c r="CV9" s="10">
        <f>CV29-CV48+TVA!CV49</f>
        <v>0</v>
      </c>
      <c r="CW9" s="10">
        <f>CW29-CW48+TVA!CW49</f>
        <v>0</v>
      </c>
      <c r="CX9" s="10">
        <f>CX29-CX48+TVA!CX49</f>
        <v>0</v>
      </c>
      <c r="CY9" s="10">
        <f>CY29-CY48+TVA!CY49</f>
        <v>0</v>
      </c>
      <c r="CZ9" s="10">
        <f>CZ29-CZ48+TVA!CZ49</f>
        <v>0</v>
      </c>
      <c r="DA9" s="10">
        <f>DA29-DA48+TVA!DA49</f>
        <v>0</v>
      </c>
      <c r="DB9" s="10">
        <f>DB29-DB48+TVA!DB49</f>
        <v>0</v>
      </c>
      <c r="DC9" s="10">
        <f>DC29-DC48+TVA!DC49</f>
        <v>0</v>
      </c>
      <c r="DD9" s="10">
        <f>DD29-DD48+TVA!DD49</f>
        <v>0</v>
      </c>
      <c r="DE9" s="10">
        <f>DE29-DE48+TVA!DE49</f>
        <v>0</v>
      </c>
      <c r="DF9" s="10">
        <f>DF29-DF48+TVA!DF49</f>
        <v>0</v>
      </c>
      <c r="DG9" s="10">
        <f>DG29-DG48+TVA!DG49</f>
        <v>0</v>
      </c>
    </row>
    <row r="10">
      <c r="C10" s="6">
        <f>CONFIG!$C$15</f>
        <v>0</v>
      </c>
      <c r="D10" s="10">
        <f>D30-D49+TVA!D50</f>
        <v>0</v>
      </c>
      <c r="E10" s="10">
        <f>E30-E49+TVA!E50</f>
        <v>0</v>
      </c>
      <c r="F10" s="10">
        <f>F30-F49+TVA!F50</f>
        <v>0</v>
      </c>
      <c r="G10" s="10">
        <f>G30-G49+TVA!G50</f>
        <v>0</v>
      </c>
      <c r="H10" s="10">
        <f>H30-H49+TVA!H50</f>
        <v>0</v>
      </c>
      <c r="I10" s="10">
        <f>I30-I49+TVA!I50</f>
        <v>0</v>
      </c>
      <c r="J10" s="10">
        <f>J30-J49+TVA!J50</f>
        <v>0</v>
      </c>
      <c r="K10" s="10">
        <f>K30-K49+TVA!K50</f>
        <v>0</v>
      </c>
      <c r="L10" s="10">
        <f>L30-L49+TVA!L50</f>
        <v>0</v>
      </c>
      <c r="M10" s="10">
        <f>M30-M49+TVA!M50</f>
        <v>0</v>
      </c>
      <c r="N10" s="10">
        <f>N30-N49+TVA!N50</f>
        <v>0</v>
      </c>
      <c r="O10" s="10">
        <f>O30-O49+TVA!O50</f>
        <v>0</v>
      </c>
      <c r="P10" s="10">
        <f>P30-P49+TVA!P50</f>
        <v>0</v>
      </c>
      <c r="Q10" s="10">
        <f>Q30-Q49+TVA!Q50</f>
        <v>0</v>
      </c>
      <c r="R10" s="10">
        <f>R30-R49+TVA!R50</f>
        <v>0</v>
      </c>
      <c r="S10" s="10">
        <f>S30-S49+TVA!S50</f>
        <v>0</v>
      </c>
      <c r="T10" s="10">
        <f>T30-T49+TVA!T50</f>
        <v>0</v>
      </c>
      <c r="U10" s="10">
        <f>U30-U49+TVA!U50</f>
        <v>0</v>
      </c>
      <c r="V10" s="10">
        <f>V30-V49+TVA!V50</f>
        <v>0</v>
      </c>
      <c r="W10" s="10">
        <f>W30-W49+TVA!W50</f>
        <v>0</v>
      </c>
      <c r="X10" s="10">
        <f>X30-X49+TVA!X50</f>
        <v>0</v>
      </c>
      <c r="Y10" s="10">
        <f>Y30-Y49+TVA!Y50</f>
        <v>0</v>
      </c>
      <c r="Z10" s="10">
        <f>Z30-Z49+TVA!Z50</f>
        <v>0</v>
      </c>
      <c r="AA10" s="10">
        <f>AA30-AA49+TVA!AA50</f>
        <v>0</v>
      </c>
      <c r="AB10" s="10">
        <f>AB30-AB49+TVA!AB50</f>
        <v>0</v>
      </c>
      <c r="AC10" s="10">
        <f>AC30-AC49+TVA!AC50</f>
        <v>0</v>
      </c>
      <c r="AD10" s="10">
        <f>AD30-AD49+TVA!AD50</f>
        <v>0</v>
      </c>
      <c r="AE10" s="10">
        <f>AE30-AE49+TVA!AE50</f>
        <v>0</v>
      </c>
      <c r="AF10" s="10">
        <f>AF30-AF49+TVA!AF50</f>
        <v>0</v>
      </c>
      <c r="AG10" s="10">
        <f>AG30-AG49+TVA!AG50</f>
        <v>0</v>
      </c>
      <c r="AH10" s="10">
        <f>AH30-AH49+TVA!AH50</f>
        <v>0</v>
      </c>
      <c r="AI10" s="10">
        <f>AI30-AI49+TVA!AI50</f>
        <v>0</v>
      </c>
      <c r="AJ10" s="10">
        <f>AJ30-AJ49+TVA!AJ50</f>
        <v>0</v>
      </c>
      <c r="AK10" s="10">
        <f>AK30-AK49+TVA!AK50</f>
        <v>0</v>
      </c>
      <c r="AL10" s="10">
        <f>AL30-AL49+TVA!AL50</f>
        <v>0</v>
      </c>
      <c r="AM10" s="10">
        <f>AM30-AM49+TVA!AM50</f>
        <v>0</v>
      </c>
      <c r="AN10" s="10">
        <f>AN30-AN49+TVA!AN50</f>
        <v>0</v>
      </c>
      <c r="AO10" s="10">
        <f>AO30-AO49+TVA!AO50</f>
        <v>0</v>
      </c>
      <c r="AP10" s="10">
        <f>AP30-AP49+TVA!AP50</f>
        <v>0</v>
      </c>
      <c r="AQ10" s="10">
        <f>AQ30-AQ49+TVA!AQ50</f>
        <v>0</v>
      </c>
      <c r="AR10" s="10">
        <f>AR30-AR49+TVA!AR50</f>
        <v>0</v>
      </c>
      <c r="AS10" s="10">
        <f>AS30-AS49+TVA!AS50</f>
        <v>0</v>
      </c>
      <c r="AT10" s="10">
        <f>AT30-AT49+TVA!AT50</f>
        <v>0</v>
      </c>
      <c r="AU10" s="10">
        <f>AU30-AU49+TVA!AU50</f>
        <v>0</v>
      </c>
      <c r="AV10" s="10">
        <f>AV30-AV49+TVA!AV50</f>
        <v>0</v>
      </c>
      <c r="AW10" s="10">
        <f>AW30-AW49+TVA!AW50</f>
        <v>0</v>
      </c>
      <c r="AX10" s="10">
        <f>AX30-AX49+TVA!AX50</f>
        <v>0</v>
      </c>
      <c r="AY10" s="10">
        <f>AY30-AY49+TVA!AY50</f>
        <v>0</v>
      </c>
      <c r="AZ10" s="10">
        <f>AZ30-AZ49+TVA!AZ50</f>
        <v>0</v>
      </c>
      <c r="BA10" s="10">
        <f>BA30-BA49+TVA!BA50</f>
        <v>0</v>
      </c>
      <c r="BB10" s="10">
        <f>BB30-BB49+TVA!BB50</f>
        <v>0</v>
      </c>
      <c r="BC10" s="10">
        <f>BC30-BC49+TVA!BC50</f>
        <v>0</v>
      </c>
      <c r="BD10" s="10">
        <f>BD30-BD49+TVA!BD50</f>
        <v>0</v>
      </c>
      <c r="BE10" s="10">
        <f>BE30-BE49+TVA!BE50</f>
        <v>0</v>
      </c>
      <c r="BF10" s="10">
        <f>BF30-BF49+TVA!BF50</f>
        <v>0</v>
      </c>
      <c r="BG10" s="10">
        <f>BG30-BG49+TVA!BG50</f>
        <v>0</v>
      </c>
      <c r="BH10" s="10">
        <f>BH30-BH49+TVA!BH50</f>
        <v>0</v>
      </c>
      <c r="BI10" s="10">
        <f>BI30-BI49+TVA!BI50</f>
        <v>0</v>
      </c>
      <c r="BJ10" s="10">
        <f>BJ30-BJ49+TVA!BJ50</f>
        <v>0</v>
      </c>
      <c r="BK10" s="10">
        <f>BK30-BK49+TVA!BK50</f>
        <v>0</v>
      </c>
      <c r="BL10" s="10">
        <f>BL30-BL49+TVA!BL50</f>
        <v>0</v>
      </c>
      <c r="BM10" s="10">
        <f>BM30-BM49+TVA!BM50</f>
        <v>0</v>
      </c>
      <c r="BN10" s="10">
        <f>BN30-BN49+TVA!BN50</f>
        <v>0</v>
      </c>
      <c r="BO10" s="10">
        <f>BO30-BO49+TVA!BO50</f>
        <v>0</v>
      </c>
      <c r="BP10" s="10">
        <f>BP30-BP49+TVA!BP50</f>
        <v>0</v>
      </c>
      <c r="BQ10" s="10">
        <f>BQ30-BQ49+TVA!BQ50</f>
        <v>0</v>
      </c>
      <c r="BR10" s="10">
        <f>BR30-BR49+TVA!BR50</f>
        <v>0</v>
      </c>
      <c r="BS10" s="10">
        <f>BS30-BS49+TVA!BS50</f>
        <v>0</v>
      </c>
      <c r="BT10" s="10">
        <f>BT30-BT49+TVA!BT50</f>
        <v>0</v>
      </c>
      <c r="BU10" s="10">
        <f>BU30-BU49+TVA!BU50</f>
        <v>0</v>
      </c>
      <c r="BV10" s="10">
        <f>BV30-BV49+TVA!BV50</f>
        <v>0</v>
      </c>
      <c r="BW10" s="10">
        <f>BW30-BW49+TVA!BW50</f>
        <v>0</v>
      </c>
      <c r="BX10" s="10">
        <f>BX30-BX49+TVA!BX50</f>
        <v>0</v>
      </c>
      <c r="BY10" s="10">
        <f>BY30-BY49+TVA!BY50</f>
        <v>0</v>
      </c>
      <c r="BZ10" s="10">
        <f>BZ30-BZ49+TVA!BZ50</f>
        <v>0</v>
      </c>
      <c r="CA10" s="10">
        <f>CA30-CA49+TVA!CA50</f>
        <v>0</v>
      </c>
      <c r="CB10" s="10">
        <f>CB30-CB49+TVA!CB50</f>
        <v>0</v>
      </c>
      <c r="CC10" s="10">
        <f>CC30-CC49+TVA!CC50</f>
        <v>0</v>
      </c>
      <c r="CD10" s="10">
        <f>CD30-CD49+TVA!CD50</f>
        <v>0</v>
      </c>
      <c r="CE10" s="10">
        <f>CE30-CE49+TVA!CE50</f>
        <v>0</v>
      </c>
      <c r="CF10" s="10">
        <f>CF30-CF49+TVA!CF50</f>
        <v>0</v>
      </c>
      <c r="CG10" s="10">
        <f>CG30-CG49+TVA!CG50</f>
        <v>0</v>
      </c>
      <c r="CH10" s="10">
        <f>CH30-CH49+TVA!CH50</f>
        <v>0</v>
      </c>
      <c r="CI10" s="10">
        <f>CI30-CI49+TVA!CI50</f>
        <v>0</v>
      </c>
      <c r="CJ10" s="10">
        <f>CJ30-CJ49+TVA!CJ50</f>
        <v>0</v>
      </c>
      <c r="CK10" s="10">
        <f>CK30-CK49+TVA!CK50</f>
        <v>0</v>
      </c>
      <c r="CL10" s="10">
        <f>CL30-CL49+TVA!CL50</f>
        <v>0</v>
      </c>
      <c r="CM10" s="10">
        <f>CM30-CM49+TVA!CM50</f>
        <v>0</v>
      </c>
      <c r="CN10" s="10">
        <f>CN30-CN49+TVA!CN50</f>
        <v>0</v>
      </c>
      <c r="CO10" s="10">
        <f>CO30-CO49+TVA!CO50</f>
        <v>0</v>
      </c>
      <c r="CP10" s="10">
        <f>CP30-CP49+TVA!CP50</f>
        <v>0</v>
      </c>
      <c r="CQ10" s="10">
        <f>CQ30-CQ49+TVA!CQ50</f>
        <v>0</v>
      </c>
      <c r="CR10" s="10">
        <f>CR30-CR49+TVA!CR50</f>
        <v>0</v>
      </c>
      <c r="CS10" s="10">
        <f>CS30-CS49+TVA!CS50</f>
        <v>0</v>
      </c>
      <c r="CT10" s="10">
        <f>CT30-CT49+TVA!CT50</f>
        <v>0</v>
      </c>
      <c r="CU10" s="10">
        <f>CU30-CU49+TVA!CU50</f>
        <v>0</v>
      </c>
      <c r="CV10" s="10">
        <f>CV30-CV49+TVA!CV50</f>
        <v>0</v>
      </c>
      <c r="CW10" s="10">
        <f>CW30-CW49+TVA!CW50</f>
        <v>0</v>
      </c>
      <c r="CX10" s="10">
        <f>CX30-CX49+TVA!CX50</f>
        <v>0</v>
      </c>
      <c r="CY10" s="10">
        <f>CY30-CY49+TVA!CY50</f>
        <v>0</v>
      </c>
      <c r="CZ10" s="10">
        <f>CZ30-CZ49+TVA!CZ50</f>
        <v>0</v>
      </c>
      <c r="DA10" s="10">
        <f>DA30-DA49+TVA!DA50</f>
        <v>0</v>
      </c>
      <c r="DB10" s="10">
        <f>DB30-DB49+TVA!DB50</f>
        <v>0</v>
      </c>
      <c r="DC10" s="10">
        <f>DC30-DC49+TVA!DC50</f>
        <v>0</v>
      </c>
      <c r="DD10" s="10">
        <f>DD30-DD49+TVA!DD50</f>
        <v>0</v>
      </c>
      <c r="DE10" s="10">
        <f>DE30-DE49+TVA!DE50</f>
        <v>0</v>
      </c>
      <c r="DF10" s="10">
        <f>DF30-DF49+TVA!DF50</f>
        <v>0</v>
      </c>
      <c r="DG10" s="10">
        <f>DG30-DG49+TVA!DG50</f>
        <v>0</v>
      </c>
    </row>
    <row r="11">
      <c r="C11" s="6">
        <f>CONFIG!$C$16</f>
        <v>0</v>
      </c>
      <c r="D11" s="10">
        <f>D31-D50+TVA!D51</f>
        <v>0</v>
      </c>
      <c r="E11" s="10">
        <f>E31-E50+TVA!E51</f>
        <v>0</v>
      </c>
      <c r="F11" s="10">
        <f>F31-F50+TVA!F51</f>
        <v>0</v>
      </c>
      <c r="G11" s="10">
        <f>G31-G50+TVA!G51</f>
        <v>0</v>
      </c>
      <c r="H11" s="10">
        <f>H31-H50+TVA!H51</f>
        <v>0</v>
      </c>
      <c r="I11" s="10">
        <f>I31-I50+TVA!I51</f>
        <v>0</v>
      </c>
      <c r="J11" s="10">
        <f>J31-J50+TVA!J51</f>
        <v>0</v>
      </c>
      <c r="K11" s="10">
        <f>K31-K50+TVA!K51</f>
        <v>0</v>
      </c>
      <c r="L11" s="10">
        <f>L31-L50+TVA!L51</f>
        <v>0</v>
      </c>
      <c r="M11" s="10">
        <f>M31-M50+TVA!M51</f>
        <v>0</v>
      </c>
      <c r="N11" s="10">
        <f>N31-N50+TVA!N51</f>
        <v>0</v>
      </c>
      <c r="O11" s="10">
        <f>O31-O50+TVA!O51</f>
        <v>0</v>
      </c>
      <c r="P11" s="10">
        <f>P31-P50+TVA!P51</f>
        <v>0</v>
      </c>
      <c r="Q11" s="10">
        <f>Q31-Q50+TVA!Q51</f>
        <v>0</v>
      </c>
      <c r="R11" s="10">
        <f>R31-R50+TVA!R51</f>
        <v>0</v>
      </c>
      <c r="S11" s="10">
        <f>S31-S50+TVA!S51</f>
        <v>0</v>
      </c>
      <c r="T11" s="10">
        <f>T31-T50+TVA!T51</f>
        <v>0</v>
      </c>
      <c r="U11" s="10">
        <f>U31-U50+TVA!U51</f>
        <v>0</v>
      </c>
      <c r="V11" s="10">
        <f>V31-V50+TVA!V51</f>
        <v>0</v>
      </c>
      <c r="W11" s="10">
        <f>W31-W50+TVA!W51</f>
        <v>0</v>
      </c>
      <c r="X11" s="10">
        <f>X31-X50+TVA!X51</f>
        <v>0</v>
      </c>
      <c r="Y11" s="10">
        <f>Y31-Y50+TVA!Y51</f>
        <v>0</v>
      </c>
      <c r="Z11" s="10">
        <f>Z31-Z50+TVA!Z51</f>
        <v>0</v>
      </c>
      <c r="AA11" s="10">
        <f>AA31-AA50+TVA!AA51</f>
        <v>0</v>
      </c>
      <c r="AB11" s="10">
        <f>AB31-AB50+TVA!AB51</f>
        <v>0</v>
      </c>
      <c r="AC11" s="10">
        <f>AC31-AC50+TVA!AC51</f>
        <v>0</v>
      </c>
      <c r="AD11" s="10">
        <f>AD31-AD50+TVA!AD51</f>
        <v>0</v>
      </c>
      <c r="AE11" s="10">
        <f>AE31-AE50+TVA!AE51</f>
        <v>0</v>
      </c>
      <c r="AF11" s="10">
        <f>AF31-AF50+TVA!AF51</f>
        <v>0</v>
      </c>
      <c r="AG11" s="10">
        <f>AG31-AG50+TVA!AG51</f>
        <v>0</v>
      </c>
      <c r="AH11" s="10">
        <f>AH31-AH50+TVA!AH51</f>
        <v>0</v>
      </c>
      <c r="AI11" s="10">
        <f>AI31-AI50+TVA!AI51</f>
        <v>0</v>
      </c>
      <c r="AJ11" s="10">
        <f>AJ31-AJ50+TVA!AJ51</f>
        <v>0</v>
      </c>
      <c r="AK11" s="10">
        <f>AK31-AK50+TVA!AK51</f>
        <v>0</v>
      </c>
      <c r="AL11" s="10">
        <f>AL31-AL50+TVA!AL51</f>
        <v>0</v>
      </c>
      <c r="AM11" s="10">
        <f>AM31-AM50+TVA!AM51</f>
        <v>0</v>
      </c>
      <c r="AN11" s="10">
        <f>AN31-AN50+TVA!AN51</f>
        <v>0</v>
      </c>
      <c r="AO11" s="10">
        <f>AO31-AO50+TVA!AO51</f>
        <v>0</v>
      </c>
      <c r="AP11" s="10">
        <f>AP31-AP50+TVA!AP51</f>
        <v>0</v>
      </c>
      <c r="AQ11" s="10">
        <f>AQ31-AQ50+TVA!AQ51</f>
        <v>0</v>
      </c>
      <c r="AR11" s="10">
        <f>AR31-AR50+TVA!AR51</f>
        <v>0</v>
      </c>
      <c r="AS11" s="10">
        <f>AS31-AS50+TVA!AS51</f>
        <v>0</v>
      </c>
      <c r="AT11" s="10">
        <f>AT31-AT50+TVA!AT51</f>
        <v>0</v>
      </c>
      <c r="AU11" s="10">
        <f>AU31-AU50+TVA!AU51</f>
        <v>0</v>
      </c>
      <c r="AV11" s="10">
        <f>AV31-AV50+TVA!AV51</f>
        <v>0</v>
      </c>
      <c r="AW11" s="10">
        <f>AW31-AW50+TVA!AW51</f>
        <v>0</v>
      </c>
      <c r="AX11" s="10">
        <f>AX31-AX50+TVA!AX51</f>
        <v>0</v>
      </c>
      <c r="AY11" s="10">
        <f>AY31-AY50+TVA!AY51</f>
        <v>0</v>
      </c>
      <c r="AZ11" s="10">
        <f>AZ31-AZ50+TVA!AZ51</f>
        <v>0</v>
      </c>
      <c r="BA11" s="10">
        <f>BA31-BA50+TVA!BA51</f>
        <v>0</v>
      </c>
      <c r="BB11" s="10">
        <f>BB31-BB50+TVA!BB51</f>
        <v>0</v>
      </c>
      <c r="BC11" s="10">
        <f>BC31-BC50+TVA!BC51</f>
        <v>0</v>
      </c>
      <c r="BD11" s="10">
        <f>BD31-BD50+TVA!BD51</f>
        <v>0</v>
      </c>
      <c r="BE11" s="10">
        <f>BE31-BE50+TVA!BE51</f>
        <v>0</v>
      </c>
      <c r="BF11" s="10">
        <f>BF31-BF50+TVA!BF51</f>
        <v>0</v>
      </c>
      <c r="BG11" s="10">
        <f>BG31-BG50+TVA!BG51</f>
        <v>0</v>
      </c>
      <c r="BH11" s="10">
        <f>BH31-BH50+TVA!BH51</f>
        <v>0</v>
      </c>
      <c r="BI11" s="10">
        <f>BI31-BI50+TVA!BI51</f>
        <v>0</v>
      </c>
      <c r="BJ11" s="10">
        <f>BJ31-BJ50+TVA!BJ51</f>
        <v>0</v>
      </c>
      <c r="BK11" s="10">
        <f>BK31-BK50+TVA!BK51</f>
        <v>0</v>
      </c>
      <c r="BL11" s="10">
        <f>BL31-BL50+TVA!BL51</f>
        <v>0</v>
      </c>
      <c r="BM11" s="10">
        <f>BM31-BM50+TVA!BM51</f>
        <v>0</v>
      </c>
      <c r="BN11" s="10">
        <f>BN31-BN50+TVA!BN51</f>
        <v>0</v>
      </c>
      <c r="BO11" s="10">
        <f>BO31-BO50+TVA!BO51</f>
        <v>0</v>
      </c>
      <c r="BP11" s="10">
        <f>BP31-BP50+TVA!BP51</f>
        <v>0</v>
      </c>
      <c r="BQ11" s="10">
        <f>BQ31-BQ50+TVA!BQ51</f>
        <v>0</v>
      </c>
      <c r="BR11" s="10">
        <f>BR31-BR50+TVA!BR51</f>
        <v>0</v>
      </c>
      <c r="BS11" s="10">
        <f>BS31-BS50+TVA!BS51</f>
        <v>0</v>
      </c>
      <c r="BT11" s="10">
        <f>BT31-BT50+TVA!BT51</f>
        <v>0</v>
      </c>
      <c r="BU11" s="10">
        <f>BU31-BU50+TVA!BU51</f>
        <v>0</v>
      </c>
      <c r="BV11" s="10">
        <f>BV31-BV50+TVA!BV51</f>
        <v>0</v>
      </c>
      <c r="BW11" s="10">
        <f>BW31-BW50+TVA!BW51</f>
        <v>0</v>
      </c>
      <c r="BX11" s="10">
        <f>BX31-BX50+TVA!BX51</f>
        <v>0</v>
      </c>
      <c r="BY11" s="10">
        <f>BY31-BY50+TVA!BY51</f>
        <v>0</v>
      </c>
      <c r="BZ11" s="10">
        <f>BZ31-BZ50+TVA!BZ51</f>
        <v>0</v>
      </c>
      <c r="CA11" s="10">
        <f>CA31-CA50+TVA!CA51</f>
        <v>0</v>
      </c>
      <c r="CB11" s="10">
        <f>CB31-CB50+TVA!CB51</f>
        <v>0</v>
      </c>
      <c r="CC11" s="10">
        <f>CC31-CC50+TVA!CC51</f>
        <v>0</v>
      </c>
      <c r="CD11" s="10">
        <f>CD31-CD50+TVA!CD51</f>
        <v>0</v>
      </c>
      <c r="CE11" s="10">
        <f>CE31-CE50+TVA!CE51</f>
        <v>0</v>
      </c>
      <c r="CF11" s="10">
        <f>CF31-CF50+TVA!CF51</f>
        <v>0</v>
      </c>
      <c r="CG11" s="10">
        <f>CG31-CG50+TVA!CG51</f>
        <v>0</v>
      </c>
      <c r="CH11" s="10">
        <f>CH31-CH50+TVA!CH51</f>
        <v>0</v>
      </c>
      <c r="CI11" s="10">
        <f>CI31-CI50+TVA!CI51</f>
        <v>0</v>
      </c>
      <c r="CJ11" s="10">
        <f>CJ31-CJ50+TVA!CJ51</f>
        <v>0</v>
      </c>
      <c r="CK11" s="10">
        <f>CK31-CK50+TVA!CK51</f>
        <v>0</v>
      </c>
      <c r="CL11" s="10">
        <f>CL31-CL50+TVA!CL51</f>
        <v>0</v>
      </c>
      <c r="CM11" s="10">
        <f>CM31-CM50+TVA!CM51</f>
        <v>0</v>
      </c>
      <c r="CN11" s="10">
        <f>CN31-CN50+TVA!CN51</f>
        <v>0</v>
      </c>
      <c r="CO11" s="10">
        <f>CO31-CO50+TVA!CO51</f>
        <v>0</v>
      </c>
      <c r="CP11" s="10">
        <f>CP31-CP50+TVA!CP51</f>
        <v>0</v>
      </c>
      <c r="CQ11" s="10">
        <f>CQ31-CQ50+TVA!CQ51</f>
        <v>0</v>
      </c>
      <c r="CR11" s="10">
        <f>CR31-CR50+TVA!CR51</f>
        <v>0</v>
      </c>
      <c r="CS11" s="10">
        <f>CS31-CS50+TVA!CS51</f>
        <v>0</v>
      </c>
      <c r="CT11" s="10">
        <f>CT31-CT50+TVA!CT51</f>
        <v>0</v>
      </c>
      <c r="CU11" s="10">
        <f>CU31-CU50+TVA!CU51</f>
        <v>0</v>
      </c>
      <c r="CV11" s="10">
        <f>CV31-CV50+TVA!CV51</f>
        <v>0</v>
      </c>
      <c r="CW11" s="10">
        <f>CW31-CW50+TVA!CW51</f>
        <v>0</v>
      </c>
      <c r="CX11" s="10">
        <f>CX31-CX50+TVA!CX51</f>
        <v>0</v>
      </c>
      <c r="CY11" s="10">
        <f>CY31-CY50+TVA!CY51</f>
        <v>0</v>
      </c>
      <c r="CZ11" s="10">
        <f>CZ31-CZ50+TVA!CZ51</f>
        <v>0</v>
      </c>
      <c r="DA11" s="10">
        <f>DA31-DA50+TVA!DA51</f>
        <v>0</v>
      </c>
      <c r="DB11" s="10">
        <f>DB31-DB50+TVA!DB51</f>
        <v>0</v>
      </c>
      <c r="DC11" s="10">
        <f>DC31-DC50+TVA!DC51</f>
        <v>0</v>
      </c>
      <c r="DD11" s="10">
        <f>DD31-DD50+TVA!DD51</f>
        <v>0</v>
      </c>
      <c r="DE11" s="10">
        <f>DE31-DE50+TVA!DE51</f>
        <v>0</v>
      </c>
      <c r="DF11" s="10">
        <f>DF31-DF50+TVA!DF51</f>
        <v>0</v>
      </c>
      <c r="DG11" s="10">
        <f>DG31-DG50+TVA!DG51</f>
        <v>0</v>
      </c>
    </row>
    <row r="12">
      <c r="C12" s="6">
        <f>CONFIG!$C$17</f>
        <v>0</v>
      </c>
      <c r="D12" s="10">
        <f>D32-D51+TVA!D52</f>
        <v>0</v>
      </c>
      <c r="E12" s="10">
        <f>E32-E51+TVA!E52</f>
        <v>0</v>
      </c>
      <c r="F12" s="10">
        <f>F32-F51+TVA!F52</f>
        <v>0</v>
      </c>
      <c r="G12" s="10">
        <f>G32-G51+TVA!G52</f>
        <v>0</v>
      </c>
      <c r="H12" s="10">
        <f>H32-H51+TVA!H52</f>
        <v>0</v>
      </c>
      <c r="I12" s="10">
        <f>I32-I51+TVA!I52</f>
        <v>0</v>
      </c>
      <c r="J12" s="10">
        <f>J32-J51+TVA!J52</f>
        <v>0</v>
      </c>
      <c r="K12" s="10">
        <f>K32-K51+TVA!K52</f>
        <v>0</v>
      </c>
      <c r="L12" s="10">
        <f>L32-L51+TVA!L52</f>
        <v>0</v>
      </c>
      <c r="M12" s="10">
        <f>M32-M51+TVA!M52</f>
        <v>0</v>
      </c>
      <c r="N12" s="10">
        <f>N32-N51+TVA!N52</f>
        <v>0</v>
      </c>
      <c r="O12" s="10">
        <f>O32-O51+TVA!O52</f>
        <v>0</v>
      </c>
      <c r="P12" s="10">
        <f>P32-P51+TVA!P52</f>
        <v>0</v>
      </c>
      <c r="Q12" s="10">
        <f>Q32-Q51+TVA!Q52</f>
        <v>0</v>
      </c>
      <c r="R12" s="10">
        <f>R32-R51+TVA!R52</f>
        <v>0</v>
      </c>
      <c r="S12" s="10">
        <f>S32-S51+TVA!S52</f>
        <v>0</v>
      </c>
      <c r="T12" s="10">
        <f>T32-T51+TVA!T52</f>
        <v>0</v>
      </c>
      <c r="U12" s="10">
        <f>U32-U51+TVA!U52</f>
        <v>0</v>
      </c>
      <c r="V12" s="10">
        <f>V32-V51+TVA!V52</f>
        <v>0</v>
      </c>
      <c r="W12" s="10">
        <f>W32-W51+TVA!W52</f>
        <v>0</v>
      </c>
      <c r="X12" s="10">
        <f>X32-X51+TVA!X52</f>
        <v>0</v>
      </c>
      <c r="Y12" s="10">
        <f>Y32-Y51+TVA!Y52</f>
        <v>0</v>
      </c>
      <c r="Z12" s="10">
        <f>Z32-Z51+TVA!Z52</f>
        <v>0</v>
      </c>
      <c r="AA12" s="10">
        <f>AA32-AA51+TVA!AA52</f>
        <v>0</v>
      </c>
      <c r="AB12" s="10">
        <f>AB32-AB51+TVA!AB52</f>
        <v>0</v>
      </c>
      <c r="AC12" s="10">
        <f>AC32-AC51+TVA!AC52</f>
        <v>0</v>
      </c>
      <c r="AD12" s="10">
        <f>AD32-AD51+TVA!AD52</f>
        <v>0</v>
      </c>
      <c r="AE12" s="10">
        <f>AE32-AE51+TVA!AE52</f>
        <v>0</v>
      </c>
      <c r="AF12" s="10">
        <f>AF32-AF51+TVA!AF52</f>
        <v>0</v>
      </c>
      <c r="AG12" s="10">
        <f>AG32-AG51+TVA!AG52</f>
        <v>0</v>
      </c>
      <c r="AH12" s="10">
        <f>AH32-AH51+TVA!AH52</f>
        <v>0</v>
      </c>
      <c r="AI12" s="10">
        <f>AI32-AI51+TVA!AI52</f>
        <v>0</v>
      </c>
      <c r="AJ12" s="10">
        <f>AJ32-AJ51+TVA!AJ52</f>
        <v>0</v>
      </c>
      <c r="AK12" s="10">
        <f>AK32-AK51+TVA!AK52</f>
        <v>0</v>
      </c>
      <c r="AL12" s="10">
        <f>AL32-AL51+TVA!AL52</f>
        <v>0</v>
      </c>
      <c r="AM12" s="10">
        <f>AM32-AM51+TVA!AM52</f>
        <v>0</v>
      </c>
      <c r="AN12" s="10">
        <f>AN32-AN51+TVA!AN52</f>
        <v>0</v>
      </c>
      <c r="AO12" s="10">
        <f>AO32-AO51+TVA!AO52</f>
        <v>0</v>
      </c>
      <c r="AP12" s="10">
        <f>AP32-AP51+TVA!AP52</f>
        <v>0</v>
      </c>
      <c r="AQ12" s="10">
        <f>AQ32-AQ51+TVA!AQ52</f>
        <v>0</v>
      </c>
      <c r="AR12" s="10">
        <f>AR32-AR51+TVA!AR52</f>
        <v>0</v>
      </c>
      <c r="AS12" s="10">
        <f>AS32-AS51+TVA!AS52</f>
        <v>0</v>
      </c>
      <c r="AT12" s="10">
        <f>AT32-AT51+TVA!AT52</f>
        <v>0</v>
      </c>
      <c r="AU12" s="10">
        <f>AU32-AU51+TVA!AU52</f>
        <v>0</v>
      </c>
      <c r="AV12" s="10">
        <f>AV32-AV51+TVA!AV52</f>
        <v>0</v>
      </c>
      <c r="AW12" s="10">
        <f>AW32-AW51+TVA!AW52</f>
        <v>0</v>
      </c>
      <c r="AX12" s="10">
        <f>AX32-AX51+TVA!AX52</f>
        <v>0</v>
      </c>
      <c r="AY12" s="10">
        <f>AY32-AY51+TVA!AY52</f>
        <v>0</v>
      </c>
      <c r="AZ12" s="10">
        <f>AZ32-AZ51+TVA!AZ52</f>
        <v>0</v>
      </c>
      <c r="BA12" s="10">
        <f>BA32-BA51+TVA!BA52</f>
        <v>0</v>
      </c>
      <c r="BB12" s="10">
        <f>BB32-BB51+TVA!BB52</f>
        <v>0</v>
      </c>
      <c r="BC12" s="10">
        <f>BC32-BC51+TVA!BC52</f>
        <v>0</v>
      </c>
      <c r="BD12" s="10">
        <f>BD32-BD51+TVA!BD52</f>
        <v>0</v>
      </c>
      <c r="BE12" s="10">
        <f>BE32-BE51+TVA!BE52</f>
        <v>0</v>
      </c>
      <c r="BF12" s="10">
        <f>BF32-BF51+TVA!BF52</f>
        <v>0</v>
      </c>
      <c r="BG12" s="10">
        <f>BG32-BG51+TVA!BG52</f>
        <v>0</v>
      </c>
      <c r="BH12" s="10">
        <f>BH32-BH51+TVA!BH52</f>
        <v>0</v>
      </c>
      <c r="BI12" s="10">
        <f>BI32-BI51+TVA!BI52</f>
        <v>0</v>
      </c>
      <c r="BJ12" s="10">
        <f>BJ32-BJ51+TVA!BJ52</f>
        <v>0</v>
      </c>
      <c r="BK12" s="10">
        <f>BK32-BK51+TVA!BK52</f>
        <v>0</v>
      </c>
      <c r="BL12" s="10">
        <f>BL32-BL51+TVA!BL52</f>
        <v>0</v>
      </c>
      <c r="BM12" s="10">
        <f>BM32-BM51+TVA!BM52</f>
        <v>0</v>
      </c>
      <c r="BN12" s="10">
        <f>BN32-BN51+TVA!BN52</f>
        <v>0</v>
      </c>
      <c r="BO12" s="10">
        <f>BO32-BO51+TVA!BO52</f>
        <v>0</v>
      </c>
      <c r="BP12" s="10">
        <f>BP32-BP51+TVA!BP52</f>
        <v>0</v>
      </c>
      <c r="BQ12" s="10">
        <f>BQ32-BQ51+TVA!BQ52</f>
        <v>0</v>
      </c>
      <c r="BR12" s="10">
        <f>BR32-BR51+TVA!BR52</f>
        <v>0</v>
      </c>
      <c r="BS12" s="10">
        <f>BS32-BS51+TVA!BS52</f>
        <v>0</v>
      </c>
      <c r="BT12" s="10">
        <f>BT32-BT51+TVA!BT52</f>
        <v>0</v>
      </c>
      <c r="BU12" s="10">
        <f>BU32-BU51+TVA!BU52</f>
        <v>0</v>
      </c>
      <c r="BV12" s="10">
        <f>BV32-BV51+TVA!BV52</f>
        <v>0</v>
      </c>
      <c r="BW12" s="10">
        <f>BW32-BW51+TVA!BW52</f>
        <v>0</v>
      </c>
      <c r="BX12" s="10">
        <f>BX32-BX51+TVA!BX52</f>
        <v>0</v>
      </c>
      <c r="BY12" s="10">
        <f>BY32-BY51+TVA!BY52</f>
        <v>0</v>
      </c>
      <c r="BZ12" s="10">
        <f>BZ32-BZ51+TVA!BZ52</f>
        <v>0</v>
      </c>
      <c r="CA12" s="10">
        <f>CA32-CA51+TVA!CA52</f>
        <v>0</v>
      </c>
      <c r="CB12" s="10">
        <f>CB32-CB51+TVA!CB52</f>
        <v>0</v>
      </c>
      <c r="CC12" s="10">
        <f>CC32-CC51+TVA!CC52</f>
        <v>0</v>
      </c>
      <c r="CD12" s="10">
        <f>CD32-CD51+TVA!CD52</f>
        <v>0</v>
      </c>
      <c r="CE12" s="10">
        <f>CE32-CE51+TVA!CE52</f>
        <v>0</v>
      </c>
      <c r="CF12" s="10">
        <f>CF32-CF51+TVA!CF52</f>
        <v>0</v>
      </c>
      <c r="CG12" s="10">
        <f>CG32-CG51+TVA!CG52</f>
        <v>0</v>
      </c>
      <c r="CH12" s="10">
        <f>CH32-CH51+TVA!CH52</f>
        <v>0</v>
      </c>
      <c r="CI12" s="10">
        <f>CI32-CI51+TVA!CI52</f>
        <v>0</v>
      </c>
      <c r="CJ12" s="10">
        <f>CJ32-CJ51+TVA!CJ52</f>
        <v>0</v>
      </c>
      <c r="CK12" s="10">
        <f>CK32-CK51+TVA!CK52</f>
        <v>0</v>
      </c>
      <c r="CL12" s="10">
        <f>CL32-CL51+TVA!CL52</f>
        <v>0</v>
      </c>
      <c r="CM12" s="10">
        <f>CM32-CM51+TVA!CM52</f>
        <v>0</v>
      </c>
      <c r="CN12" s="10">
        <f>CN32-CN51+TVA!CN52</f>
        <v>0</v>
      </c>
      <c r="CO12" s="10">
        <f>CO32-CO51+TVA!CO52</f>
        <v>0</v>
      </c>
      <c r="CP12" s="10">
        <f>CP32-CP51+TVA!CP52</f>
        <v>0</v>
      </c>
      <c r="CQ12" s="10">
        <f>CQ32-CQ51+TVA!CQ52</f>
        <v>0</v>
      </c>
      <c r="CR12" s="10">
        <f>CR32-CR51+TVA!CR52</f>
        <v>0</v>
      </c>
      <c r="CS12" s="10">
        <f>CS32-CS51+TVA!CS52</f>
        <v>0</v>
      </c>
      <c r="CT12" s="10">
        <f>CT32-CT51+TVA!CT52</f>
        <v>0</v>
      </c>
      <c r="CU12" s="10">
        <f>CU32-CU51+TVA!CU52</f>
        <v>0</v>
      </c>
      <c r="CV12" s="10">
        <f>CV32-CV51+TVA!CV52</f>
        <v>0</v>
      </c>
      <c r="CW12" s="10">
        <f>CW32-CW51+TVA!CW52</f>
        <v>0</v>
      </c>
      <c r="CX12" s="10">
        <f>CX32-CX51+TVA!CX52</f>
        <v>0</v>
      </c>
      <c r="CY12" s="10">
        <f>CY32-CY51+TVA!CY52</f>
        <v>0</v>
      </c>
      <c r="CZ12" s="10">
        <f>CZ32-CZ51+TVA!CZ52</f>
        <v>0</v>
      </c>
      <c r="DA12" s="10">
        <f>DA32-DA51+TVA!DA52</f>
        <v>0</v>
      </c>
      <c r="DB12" s="10">
        <f>DB32-DB51+TVA!DB52</f>
        <v>0</v>
      </c>
      <c r="DC12" s="10">
        <f>DC32-DC51+TVA!DC52</f>
        <v>0</v>
      </c>
      <c r="DD12" s="10">
        <f>DD32-DD51+TVA!DD52</f>
        <v>0</v>
      </c>
      <c r="DE12" s="10">
        <f>DE32-DE51+TVA!DE52</f>
        <v>0</v>
      </c>
      <c r="DF12" s="10">
        <f>DF32-DF51+TVA!DF52</f>
        <v>0</v>
      </c>
      <c r="DG12" s="10">
        <f>DG32-DG51+TVA!DG52</f>
        <v>0</v>
      </c>
    </row>
    <row r="13">
      <c r="C13" s="6">
        <f>CONFIG!$C$18</f>
        <v>0</v>
      </c>
      <c r="D13" s="10">
        <f>D33-D52+TVA!D53</f>
        <v>0</v>
      </c>
      <c r="E13" s="10">
        <f>E33-E52+TVA!E53</f>
        <v>0</v>
      </c>
      <c r="F13" s="10">
        <f>F33-F52+TVA!F53</f>
        <v>0</v>
      </c>
      <c r="G13" s="10">
        <f>G33-G52+TVA!G53</f>
        <v>0</v>
      </c>
      <c r="H13" s="10">
        <f>H33-H52+TVA!H53</f>
        <v>0</v>
      </c>
      <c r="I13" s="10">
        <f>I33-I52+TVA!I53</f>
        <v>0</v>
      </c>
      <c r="J13" s="10">
        <f>J33-J52+TVA!J53</f>
        <v>0</v>
      </c>
      <c r="K13" s="10">
        <f>K33-K52+TVA!K53</f>
        <v>0</v>
      </c>
      <c r="L13" s="10">
        <f>L33-L52+TVA!L53</f>
        <v>0</v>
      </c>
      <c r="M13" s="10">
        <f>M33-M52+TVA!M53</f>
        <v>0</v>
      </c>
      <c r="N13" s="10">
        <f>N33-N52+TVA!N53</f>
        <v>0</v>
      </c>
      <c r="O13" s="10">
        <f>O33-O52+TVA!O53</f>
        <v>0</v>
      </c>
      <c r="P13" s="10">
        <f>P33-P52+TVA!P53</f>
        <v>0</v>
      </c>
      <c r="Q13" s="10">
        <f>Q33-Q52+TVA!Q53</f>
        <v>0</v>
      </c>
      <c r="R13" s="10">
        <f>R33-R52+TVA!R53</f>
        <v>0</v>
      </c>
      <c r="S13" s="10">
        <f>S33-S52+TVA!S53</f>
        <v>0</v>
      </c>
      <c r="T13" s="10">
        <f>T33-T52+TVA!T53</f>
        <v>0</v>
      </c>
      <c r="U13" s="10">
        <f>U33-U52+TVA!U53</f>
        <v>0</v>
      </c>
      <c r="V13" s="10">
        <f>V33-V52+TVA!V53</f>
        <v>0</v>
      </c>
      <c r="W13" s="10">
        <f>W33-W52+TVA!W53</f>
        <v>0</v>
      </c>
      <c r="X13" s="10">
        <f>X33-X52+TVA!X53</f>
        <v>0</v>
      </c>
      <c r="Y13" s="10">
        <f>Y33-Y52+TVA!Y53</f>
        <v>0</v>
      </c>
      <c r="Z13" s="10">
        <f>Z33-Z52+TVA!Z53</f>
        <v>0</v>
      </c>
      <c r="AA13" s="10">
        <f>AA33-AA52+TVA!AA53</f>
        <v>0</v>
      </c>
      <c r="AB13" s="10">
        <f>AB33-AB52+TVA!AB53</f>
        <v>0</v>
      </c>
      <c r="AC13" s="10">
        <f>AC33-AC52+TVA!AC53</f>
        <v>0</v>
      </c>
      <c r="AD13" s="10">
        <f>AD33-AD52+TVA!AD53</f>
        <v>0</v>
      </c>
      <c r="AE13" s="10">
        <f>AE33-AE52+TVA!AE53</f>
        <v>0</v>
      </c>
      <c r="AF13" s="10">
        <f>AF33-AF52+TVA!AF53</f>
        <v>0</v>
      </c>
      <c r="AG13" s="10">
        <f>AG33-AG52+TVA!AG53</f>
        <v>0</v>
      </c>
      <c r="AH13" s="10">
        <f>AH33-AH52+TVA!AH53</f>
        <v>0</v>
      </c>
      <c r="AI13" s="10">
        <f>AI33-AI52+TVA!AI53</f>
        <v>0</v>
      </c>
      <c r="AJ13" s="10">
        <f>AJ33-AJ52+TVA!AJ53</f>
        <v>0</v>
      </c>
      <c r="AK13" s="10">
        <f>AK33-AK52+TVA!AK53</f>
        <v>0</v>
      </c>
      <c r="AL13" s="10">
        <f>AL33-AL52+TVA!AL53</f>
        <v>0</v>
      </c>
      <c r="AM13" s="10">
        <f>AM33-AM52+TVA!AM53</f>
        <v>0</v>
      </c>
      <c r="AN13" s="10">
        <f>AN33-AN52+TVA!AN53</f>
        <v>0</v>
      </c>
      <c r="AO13" s="10">
        <f>AO33-AO52+TVA!AO53</f>
        <v>0</v>
      </c>
      <c r="AP13" s="10">
        <f>AP33-AP52+TVA!AP53</f>
        <v>0</v>
      </c>
      <c r="AQ13" s="10">
        <f>AQ33-AQ52+TVA!AQ53</f>
        <v>0</v>
      </c>
      <c r="AR13" s="10">
        <f>AR33-AR52+TVA!AR53</f>
        <v>0</v>
      </c>
      <c r="AS13" s="10">
        <f>AS33-AS52+TVA!AS53</f>
        <v>0</v>
      </c>
      <c r="AT13" s="10">
        <f>AT33-AT52+TVA!AT53</f>
        <v>0</v>
      </c>
      <c r="AU13" s="10">
        <f>AU33-AU52+TVA!AU53</f>
        <v>0</v>
      </c>
      <c r="AV13" s="10">
        <f>AV33-AV52+TVA!AV53</f>
        <v>0</v>
      </c>
      <c r="AW13" s="10">
        <f>AW33-AW52+TVA!AW53</f>
        <v>0</v>
      </c>
      <c r="AX13" s="10">
        <f>AX33-AX52+TVA!AX53</f>
        <v>0</v>
      </c>
      <c r="AY13" s="10">
        <f>AY33-AY52+TVA!AY53</f>
        <v>0</v>
      </c>
      <c r="AZ13" s="10">
        <f>AZ33-AZ52+TVA!AZ53</f>
        <v>0</v>
      </c>
      <c r="BA13" s="10">
        <f>BA33-BA52+TVA!BA53</f>
        <v>0</v>
      </c>
      <c r="BB13" s="10">
        <f>BB33-BB52+TVA!BB53</f>
        <v>0</v>
      </c>
      <c r="BC13" s="10">
        <f>BC33-BC52+TVA!BC53</f>
        <v>0</v>
      </c>
      <c r="BD13" s="10">
        <f>BD33-BD52+TVA!BD53</f>
        <v>0</v>
      </c>
      <c r="BE13" s="10">
        <f>BE33-BE52+TVA!BE53</f>
        <v>0</v>
      </c>
      <c r="BF13" s="10">
        <f>BF33-BF52+TVA!BF53</f>
        <v>0</v>
      </c>
      <c r="BG13" s="10">
        <f>BG33-BG52+TVA!BG53</f>
        <v>0</v>
      </c>
      <c r="BH13" s="10">
        <f>BH33-BH52+TVA!BH53</f>
        <v>0</v>
      </c>
      <c r="BI13" s="10">
        <f>BI33-BI52+TVA!BI53</f>
        <v>0</v>
      </c>
      <c r="BJ13" s="10">
        <f>BJ33-BJ52+TVA!BJ53</f>
        <v>0</v>
      </c>
      <c r="BK13" s="10">
        <f>BK33-BK52+TVA!BK53</f>
        <v>0</v>
      </c>
      <c r="BL13" s="10">
        <f>BL33-BL52+TVA!BL53</f>
        <v>0</v>
      </c>
      <c r="BM13" s="10">
        <f>BM33-BM52+TVA!BM53</f>
        <v>0</v>
      </c>
      <c r="BN13" s="10">
        <f>BN33-BN52+TVA!BN53</f>
        <v>0</v>
      </c>
      <c r="BO13" s="10">
        <f>BO33-BO52+TVA!BO53</f>
        <v>0</v>
      </c>
      <c r="BP13" s="10">
        <f>BP33-BP52+TVA!BP53</f>
        <v>0</v>
      </c>
      <c r="BQ13" s="10">
        <f>BQ33-BQ52+TVA!BQ53</f>
        <v>0</v>
      </c>
      <c r="BR13" s="10">
        <f>BR33-BR52+TVA!BR53</f>
        <v>0</v>
      </c>
      <c r="BS13" s="10">
        <f>BS33-BS52+TVA!BS53</f>
        <v>0</v>
      </c>
      <c r="BT13" s="10">
        <f>BT33-BT52+TVA!BT53</f>
        <v>0</v>
      </c>
      <c r="BU13" s="10">
        <f>BU33-BU52+TVA!BU53</f>
        <v>0</v>
      </c>
      <c r="BV13" s="10">
        <f>BV33-BV52+TVA!BV53</f>
        <v>0</v>
      </c>
      <c r="BW13" s="10">
        <f>BW33-BW52+TVA!BW53</f>
        <v>0</v>
      </c>
      <c r="BX13" s="10">
        <f>BX33-BX52+TVA!BX53</f>
        <v>0</v>
      </c>
      <c r="BY13" s="10">
        <f>BY33-BY52+TVA!BY53</f>
        <v>0</v>
      </c>
      <c r="BZ13" s="10">
        <f>BZ33-BZ52+TVA!BZ53</f>
        <v>0</v>
      </c>
      <c r="CA13" s="10">
        <f>CA33-CA52+TVA!CA53</f>
        <v>0</v>
      </c>
      <c r="CB13" s="10">
        <f>CB33-CB52+TVA!CB53</f>
        <v>0</v>
      </c>
      <c r="CC13" s="10">
        <f>CC33-CC52+TVA!CC53</f>
        <v>0</v>
      </c>
      <c r="CD13" s="10">
        <f>CD33-CD52+TVA!CD53</f>
        <v>0</v>
      </c>
      <c r="CE13" s="10">
        <f>CE33-CE52+TVA!CE53</f>
        <v>0</v>
      </c>
      <c r="CF13" s="10">
        <f>CF33-CF52+TVA!CF53</f>
        <v>0</v>
      </c>
      <c r="CG13" s="10">
        <f>CG33-CG52+TVA!CG53</f>
        <v>0</v>
      </c>
      <c r="CH13" s="10">
        <f>CH33-CH52+TVA!CH53</f>
        <v>0</v>
      </c>
      <c r="CI13" s="10">
        <f>CI33-CI52+TVA!CI53</f>
        <v>0</v>
      </c>
      <c r="CJ13" s="10">
        <f>CJ33-CJ52+TVA!CJ53</f>
        <v>0</v>
      </c>
      <c r="CK13" s="10">
        <f>CK33-CK52+TVA!CK53</f>
        <v>0</v>
      </c>
      <c r="CL13" s="10">
        <f>CL33-CL52+TVA!CL53</f>
        <v>0</v>
      </c>
      <c r="CM13" s="10">
        <f>CM33-CM52+TVA!CM53</f>
        <v>0</v>
      </c>
      <c r="CN13" s="10">
        <f>CN33-CN52+TVA!CN53</f>
        <v>0</v>
      </c>
      <c r="CO13" s="10">
        <f>CO33-CO52+TVA!CO53</f>
        <v>0</v>
      </c>
      <c r="CP13" s="10">
        <f>CP33-CP52+TVA!CP53</f>
        <v>0</v>
      </c>
      <c r="CQ13" s="10">
        <f>CQ33-CQ52+TVA!CQ53</f>
        <v>0</v>
      </c>
      <c r="CR13" s="10">
        <f>CR33-CR52+TVA!CR53</f>
        <v>0</v>
      </c>
      <c r="CS13" s="10">
        <f>CS33-CS52+TVA!CS53</f>
        <v>0</v>
      </c>
      <c r="CT13" s="10">
        <f>CT33-CT52+TVA!CT53</f>
        <v>0</v>
      </c>
      <c r="CU13" s="10">
        <f>CU33-CU52+TVA!CU53</f>
        <v>0</v>
      </c>
      <c r="CV13" s="10">
        <f>CV33-CV52+TVA!CV53</f>
        <v>0</v>
      </c>
      <c r="CW13" s="10">
        <f>CW33-CW52+TVA!CW53</f>
        <v>0</v>
      </c>
      <c r="CX13" s="10">
        <f>CX33-CX52+TVA!CX53</f>
        <v>0</v>
      </c>
      <c r="CY13" s="10">
        <f>CY33-CY52+TVA!CY53</f>
        <v>0</v>
      </c>
      <c r="CZ13" s="10">
        <f>CZ33-CZ52+TVA!CZ53</f>
        <v>0</v>
      </c>
      <c r="DA13" s="10">
        <f>DA33-DA52+TVA!DA53</f>
        <v>0</v>
      </c>
      <c r="DB13" s="10">
        <f>DB33-DB52+TVA!DB53</f>
        <v>0</v>
      </c>
      <c r="DC13" s="10">
        <f>DC33-DC52+TVA!DC53</f>
        <v>0</v>
      </c>
      <c r="DD13" s="10">
        <f>DD33-DD52+TVA!DD53</f>
        <v>0</v>
      </c>
      <c r="DE13" s="10">
        <f>DE33-DE52+TVA!DE53</f>
        <v>0</v>
      </c>
      <c r="DF13" s="10">
        <f>DF33-DF52+TVA!DF53</f>
        <v>0</v>
      </c>
      <c r="DG13" s="10">
        <f>DG33-DG52+TVA!DG53</f>
        <v>0</v>
      </c>
    </row>
    <row r="14">
      <c r="C14" s="6">
        <f>CONFIG!$C$19</f>
        <v>0</v>
      </c>
      <c r="D14" s="10">
        <f>D34-D53+TVA!D54</f>
        <v>0</v>
      </c>
      <c r="E14" s="10">
        <f>E34-E53+TVA!E54</f>
        <v>0</v>
      </c>
      <c r="F14" s="10">
        <f>F34-F53+TVA!F54</f>
        <v>0</v>
      </c>
      <c r="G14" s="10">
        <f>G34-G53+TVA!G54</f>
        <v>0</v>
      </c>
      <c r="H14" s="10">
        <f>H34-H53+TVA!H54</f>
        <v>0</v>
      </c>
      <c r="I14" s="10">
        <f>I34-I53+TVA!I54</f>
        <v>0</v>
      </c>
      <c r="J14" s="10">
        <f>J34-J53+TVA!J54</f>
        <v>0</v>
      </c>
      <c r="K14" s="10">
        <f>K34-K53+TVA!K54</f>
        <v>0</v>
      </c>
      <c r="L14" s="10">
        <f>L34-L53+TVA!L54</f>
        <v>0</v>
      </c>
      <c r="M14" s="10">
        <f>M34-M53+TVA!M54</f>
        <v>0</v>
      </c>
      <c r="N14" s="10">
        <f>N34-N53+TVA!N54</f>
        <v>0</v>
      </c>
      <c r="O14" s="10">
        <f>O34-O53+TVA!O54</f>
        <v>0</v>
      </c>
      <c r="P14" s="10">
        <f>P34-P53+TVA!P54</f>
        <v>0</v>
      </c>
      <c r="Q14" s="10">
        <f>Q34-Q53+TVA!Q54</f>
        <v>0</v>
      </c>
      <c r="R14" s="10">
        <f>R34-R53+TVA!R54</f>
        <v>0</v>
      </c>
      <c r="S14" s="10">
        <f>S34-S53+TVA!S54</f>
        <v>0</v>
      </c>
      <c r="T14" s="10">
        <f>T34-T53+TVA!T54</f>
        <v>0</v>
      </c>
      <c r="U14" s="10">
        <f>U34-U53+TVA!U54</f>
        <v>0</v>
      </c>
      <c r="V14" s="10">
        <f>V34-V53+TVA!V54</f>
        <v>0</v>
      </c>
      <c r="W14" s="10">
        <f>W34-W53+TVA!W54</f>
        <v>0</v>
      </c>
      <c r="X14" s="10">
        <f>X34-X53+TVA!X54</f>
        <v>0</v>
      </c>
      <c r="Y14" s="10">
        <f>Y34-Y53+TVA!Y54</f>
        <v>0</v>
      </c>
      <c r="Z14" s="10">
        <f>Z34-Z53+TVA!Z54</f>
        <v>0</v>
      </c>
      <c r="AA14" s="10">
        <f>AA34-AA53+TVA!AA54</f>
        <v>0</v>
      </c>
      <c r="AB14" s="10">
        <f>AB34-AB53+TVA!AB54</f>
        <v>0</v>
      </c>
      <c r="AC14" s="10">
        <f>AC34-AC53+TVA!AC54</f>
        <v>0</v>
      </c>
      <c r="AD14" s="10">
        <f>AD34-AD53+TVA!AD54</f>
        <v>0</v>
      </c>
      <c r="AE14" s="10">
        <f>AE34-AE53+TVA!AE54</f>
        <v>0</v>
      </c>
      <c r="AF14" s="10">
        <f>AF34-AF53+TVA!AF54</f>
        <v>0</v>
      </c>
      <c r="AG14" s="10">
        <f>AG34-AG53+TVA!AG54</f>
        <v>0</v>
      </c>
      <c r="AH14" s="10">
        <f>AH34-AH53+TVA!AH54</f>
        <v>0</v>
      </c>
      <c r="AI14" s="10">
        <f>AI34-AI53+TVA!AI54</f>
        <v>0</v>
      </c>
      <c r="AJ14" s="10">
        <f>AJ34-AJ53+TVA!AJ54</f>
        <v>0</v>
      </c>
      <c r="AK14" s="10">
        <f>AK34-AK53+TVA!AK54</f>
        <v>0</v>
      </c>
      <c r="AL14" s="10">
        <f>AL34-AL53+TVA!AL54</f>
        <v>0</v>
      </c>
      <c r="AM14" s="10">
        <f>AM34-AM53+TVA!AM54</f>
        <v>0</v>
      </c>
      <c r="AN14" s="10">
        <f>AN34-AN53+TVA!AN54</f>
        <v>0</v>
      </c>
      <c r="AO14" s="10">
        <f>AO34-AO53+TVA!AO54</f>
        <v>0</v>
      </c>
      <c r="AP14" s="10">
        <f>AP34-AP53+TVA!AP54</f>
        <v>0</v>
      </c>
      <c r="AQ14" s="10">
        <f>AQ34-AQ53+TVA!AQ54</f>
        <v>0</v>
      </c>
      <c r="AR14" s="10">
        <f>AR34-AR53+TVA!AR54</f>
        <v>0</v>
      </c>
      <c r="AS14" s="10">
        <f>AS34-AS53+TVA!AS54</f>
        <v>0</v>
      </c>
      <c r="AT14" s="10">
        <f>AT34-AT53+TVA!AT54</f>
        <v>0</v>
      </c>
      <c r="AU14" s="10">
        <f>AU34-AU53+TVA!AU54</f>
        <v>0</v>
      </c>
      <c r="AV14" s="10">
        <f>AV34-AV53+TVA!AV54</f>
        <v>0</v>
      </c>
      <c r="AW14" s="10">
        <f>AW34-AW53+TVA!AW54</f>
        <v>0</v>
      </c>
      <c r="AX14" s="10">
        <f>AX34-AX53+TVA!AX54</f>
        <v>0</v>
      </c>
      <c r="AY14" s="10">
        <f>AY34-AY53+TVA!AY54</f>
        <v>0</v>
      </c>
      <c r="AZ14" s="10">
        <f>AZ34-AZ53+TVA!AZ54</f>
        <v>0</v>
      </c>
      <c r="BA14" s="10">
        <f>BA34-BA53+TVA!BA54</f>
        <v>0</v>
      </c>
      <c r="BB14" s="10">
        <f>BB34-BB53+TVA!BB54</f>
        <v>0</v>
      </c>
      <c r="BC14" s="10">
        <f>BC34-BC53+TVA!BC54</f>
        <v>0</v>
      </c>
      <c r="BD14" s="10">
        <f>BD34-BD53+TVA!BD54</f>
        <v>0</v>
      </c>
      <c r="BE14" s="10">
        <f>BE34-BE53+TVA!BE54</f>
        <v>0</v>
      </c>
      <c r="BF14" s="10">
        <f>BF34-BF53+TVA!BF54</f>
        <v>0</v>
      </c>
      <c r="BG14" s="10">
        <f>BG34-BG53+TVA!BG54</f>
        <v>0</v>
      </c>
      <c r="BH14" s="10">
        <f>BH34-BH53+TVA!BH54</f>
        <v>0</v>
      </c>
      <c r="BI14" s="10">
        <f>BI34-BI53+TVA!BI54</f>
        <v>0</v>
      </c>
      <c r="BJ14" s="10">
        <f>BJ34-BJ53+TVA!BJ54</f>
        <v>0</v>
      </c>
      <c r="BK14" s="10">
        <f>BK34-BK53+TVA!BK54</f>
        <v>0</v>
      </c>
      <c r="BL14" s="10">
        <f>BL34-BL53+TVA!BL54</f>
        <v>0</v>
      </c>
      <c r="BM14" s="10">
        <f>BM34-BM53+TVA!BM54</f>
        <v>0</v>
      </c>
      <c r="BN14" s="10">
        <f>BN34-BN53+TVA!BN54</f>
        <v>0</v>
      </c>
      <c r="BO14" s="10">
        <f>BO34-BO53+TVA!BO54</f>
        <v>0</v>
      </c>
      <c r="BP14" s="10">
        <f>BP34-BP53+TVA!BP54</f>
        <v>0</v>
      </c>
      <c r="BQ14" s="10">
        <f>BQ34-BQ53+TVA!BQ54</f>
        <v>0</v>
      </c>
      <c r="BR14" s="10">
        <f>BR34-BR53+TVA!BR54</f>
        <v>0</v>
      </c>
      <c r="BS14" s="10">
        <f>BS34-BS53+TVA!BS54</f>
        <v>0</v>
      </c>
      <c r="BT14" s="10">
        <f>BT34-BT53+TVA!BT54</f>
        <v>0</v>
      </c>
      <c r="BU14" s="10">
        <f>BU34-BU53+TVA!BU54</f>
        <v>0</v>
      </c>
      <c r="BV14" s="10">
        <f>BV34-BV53+TVA!BV54</f>
        <v>0</v>
      </c>
      <c r="BW14" s="10">
        <f>BW34-BW53+TVA!BW54</f>
        <v>0</v>
      </c>
      <c r="BX14" s="10">
        <f>BX34-BX53+TVA!BX54</f>
        <v>0</v>
      </c>
      <c r="BY14" s="10">
        <f>BY34-BY53+TVA!BY54</f>
        <v>0</v>
      </c>
      <c r="BZ14" s="10">
        <f>BZ34-BZ53+TVA!BZ54</f>
        <v>0</v>
      </c>
      <c r="CA14" s="10">
        <f>CA34-CA53+TVA!CA54</f>
        <v>0</v>
      </c>
      <c r="CB14" s="10">
        <f>CB34-CB53+TVA!CB54</f>
        <v>0</v>
      </c>
      <c r="CC14" s="10">
        <f>CC34-CC53+TVA!CC54</f>
        <v>0</v>
      </c>
      <c r="CD14" s="10">
        <f>CD34-CD53+TVA!CD54</f>
        <v>0</v>
      </c>
      <c r="CE14" s="10">
        <f>CE34-CE53+TVA!CE54</f>
        <v>0</v>
      </c>
      <c r="CF14" s="10">
        <f>CF34-CF53+TVA!CF54</f>
        <v>0</v>
      </c>
      <c r="CG14" s="10">
        <f>CG34-CG53+TVA!CG54</f>
        <v>0</v>
      </c>
      <c r="CH14" s="10">
        <f>CH34-CH53+TVA!CH54</f>
        <v>0</v>
      </c>
      <c r="CI14" s="10">
        <f>CI34-CI53+TVA!CI54</f>
        <v>0</v>
      </c>
      <c r="CJ14" s="10">
        <f>CJ34-CJ53+TVA!CJ54</f>
        <v>0</v>
      </c>
      <c r="CK14" s="10">
        <f>CK34-CK53+TVA!CK54</f>
        <v>0</v>
      </c>
      <c r="CL14" s="10">
        <f>CL34-CL53+TVA!CL54</f>
        <v>0</v>
      </c>
      <c r="CM14" s="10">
        <f>CM34-CM53+TVA!CM54</f>
        <v>0</v>
      </c>
      <c r="CN14" s="10">
        <f>CN34-CN53+TVA!CN54</f>
        <v>0</v>
      </c>
      <c r="CO14" s="10">
        <f>CO34-CO53+TVA!CO54</f>
        <v>0</v>
      </c>
      <c r="CP14" s="10">
        <f>CP34-CP53+TVA!CP54</f>
        <v>0</v>
      </c>
      <c r="CQ14" s="10">
        <f>CQ34-CQ53+TVA!CQ54</f>
        <v>0</v>
      </c>
      <c r="CR14" s="10">
        <f>CR34-CR53+TVA!CR54</f>
        <v>0</v>
      </c>
      <c r="CS14" s="10">
        <f>CS34-CS53+TVA!CS54</f>
        <v>0</v>
      </c>
      <c r="CT14" s="10">
        <f>CT34-CT53+TVA!CT54</f>
        <v>0</v>
      </c>
      <c r="CU14" s="10">
        <f>CU34-CU53+TVA!CU54</f>
        <v>0</v>
      </c>
      <c r="CV14" s="10">
        <f>CV34-CV53+TVA!CV54</f>
        <v>0</v>
      </c>
      <c r="CW14" s="10">
        <f>CW34-CW53+TVA!CW54</f>
        <v>0</v>
      </c>
      <c r="CX14" s="10">
        <f>CX34-CX53+TVA!CX54</f>
        <v>0</v>
      </c>
      <c r="CY14" s="10">
        <f>CY34-CY53+TVA!CY54</f>
        <v>0</v>
      </c>
      <c r="CZ14" s="10">
        <f>CZ34-CZ53+TVA!CZ54</f>
        <v>0</v>
      </c>
      <c r="DA14" s="10">
        <f>DA34-DA53+TVA!DA54</f>
        <v>0</v>
      </c>
      <c r="DB14" s="10">
        <f>DB34-DB53+TVA!DB54</f>
        <v>0</v>
      </c>
      <c r="DC14" s="10">
        <f>DC34-DC53+TVA!DC54</f>
        <v>0</v>
      </c>
      <c r="DD14" s="10">
        <f>DD34-DD53+TVA!DD54</f>
        <v>0</v>
      </c>
      <c r="DE14" s="10">
        <f>DE34-DE53+TVA!DE54</f>
        <v>0</v>
      </c>
      <c r="DF14" s="10">
        <f>DF34-DF53+TVA!DF54</f>
        <v>0</v>
      </c>
      <c r="DG14" s="10">
        <f>DG34-DG53+TVA!DG54</f>
        <v>0</v>
      </c>
    </row>
    <row r="15">
      <c r="C15" s="6">
        <f>CONFIG!$C$20</f>
        <v>0</v>
      </c>
      <c r="D15" s="10">
        <f>D35-D54+TVA!D55</f>
        <v>0</v>
      </c>
      <c r="E15" s="10">
        <f>E35-E54+TVA!E55</f>
        <v>0</v>
      </c>
      <c r="F15" s="10">
        <f>F35-F54+TVA!F55</f>
        <v>0</v>
      </c>
      <c r="G15" s="10">
        <f>G35-G54+TVA!G55</f>
        <v>0</v>
      </c>
      <c r="H15" s="10">
        <f>H35-H54+TVA!H55</f>
        <v>0</v>
      </c>
      <c r="I15" s="10">
        <f>I35-I54+TVA!I55</f>
        <v>0</v>
      </c>
      <c r="J15" s="10">
        <f>J35-J54+TVA!J55</f>
        <v>0</v>
      </c>
      <c r="K15" s="10">
        <f>K35-K54+TVA!K55</f>
        <v>0</v>
      </c>
      <c r="L15" s="10">
        <f>L35-L54+TVA!L55</f>
        <v>0</v>
      </c>
      <c r="M15" s="10">
        <f>M35-M54+TVA!M55</f>
        <v>0</v>
      </c>
      <c r="N15" s="10">
        <f>N35-N54+TVA!N55</f>
        <v>0</v>
      </c>
      <c r="O15" s="10">
        <f>O35-O54+TVA!O55</f>
        <v>0</v>
      </c>
      <c r="P15" s="10">
        <f>P35-P54+TVA!P55</f>
        <v>0</v>
      </c>
      <c r="Q15" s="10">
        <f>Q35-Q54+TVA!Q55</f>
        <v>0</v>
      </c>
      <c r="R15" s="10">
        <f>R35-R54+TVA!R55</f>
        <v>0</v>
      </c>
      <c r="S15" s="10">
        <f>S35-S54+TVA!S55</f>
        <v>0</v>
      </c>
      <c r="T15" s="10">
        <f>T35-T54+TVA!T55</f>
        <v>0</v>
      </c>
      <c r="U15" s="10">
        <f>U35-U54+TVA!U55</f>
        <v>0</v>
      </c>
      <c r="V15" s="10">
        <f>V35-V54+TVA!V55</f>
        <v>0</v>
      </c>
      <c r="W15" s="10">
        <f>W35-W54+TVA!W55</f>
        <v>0</v>
      </c>
      <c r="X15" s="10">
        <f>X35-X54+TVA!X55</f>
        <v>0</v>
      </c>
      <c r="Y15" s="10">
        <f>Y35-Y54+TVA!Y55</f>
        <v>0</v>
      </c>
      <c r="Z15" s="10">
        <f>Z35-Z54+TVA!Z55</f>
        <v>0</v>
      </c>
      <c r="AA15" s="10">
        <f>AA35-AA54+TVA!AA55</f>
        <v>0</v>
      </c>
      <c r="AB15" s="10">
        <f>AB35-AB54+TVA!AB55</f>
        <v>0</v>
      </c>
      <c r="AC15" s="10">
        <f>AC35-AC54+TVA!AC55</f>
        <v>0</v>
      </c>
      <c r="AD15" s="10">
        <f>AD35-AD54+TVA!AD55</f>
        <v>0</v>
      </c>
      <c r="AE15" s="10">
        <f>AE35-AE54+TVA!AE55</f>
        <v>0</v>
      </c>
      <c r="AF15" s="10">
        <f>AF35-AF54+TVA!AF55</f>
        <v>0</v>
      </c>
      <c r="AG15" s="10">
        <f>AG35-AG54+TVA!AG55</f>
        <v>0</v>
      </c>
      <c r="AH15" s="10">
        <f>AH35-AH54+TVA!AH55</f>
        <v>0</v>
      </c>
      <c r="AI15" s="10">
        <f>AI35-AI54+TVA!AI55</f>
        <v>0</v>
      </c>
      <c r="AJ15" s="10">
        <f>AJ35-AJ54+TVA!AJ55</f>
        <v>0</v>
      </c>
      <c r="AK15" s="10">
        <f>AK35-AK54+TVA!AK55</f>
        <v>0</v>
      </c>
      <c r="AL15" s="10">
        <f>AL35-AL54+TVA!AL55</f>
        <v>0</v>
      </c>
      <c r="AM15" s="10">
        <f>AM35-AM54+TVA!AM55</f>
        <v>0</v>
      </c>
      <c r="AN15" s="10">
        <f>AN35-AN54+TVA!AN55</f>
        <v>0</v>
      </c>
      <c r="AO15" s="10">
        <f>AO35-AO54+TVA!AO55</f>
        <v>0</v>
      </c>
      <c r="AP15" s="10">
        <f>AP35-AP54+TVA!AP55</f>
        <v>0</v>
      </c>
      <c r="AQ15" s="10">
        <f>AQ35-AQ54+TVA!AQ55</f>
        <v>0</v>
      </c>
      <c r="AR15" s="10">
        <f>AR35-AR54+TVA!AR55</f>
        <v>0</v>
      </c>
      <c r="AS15" s="10">
        <f>AS35-AS54+TVA!AS55</f>
        <v>0</v>
      </c>
      <c r="AT15" s="10">
        <f>AT35-AT54+TVA!AT55</f>
        <v>0</v>
      </c>
      <c r="AU15" s="10">
        <f>AU35-AU54+TVA!AU55</f>
        <v>0</v>
      </c>
      <c r="AV15" s="10">
        <f>AV35-AV54+TVA!AV55</f>
        <v>0</v>
      </c>
      <c r="AW15" s="10">
        <f>AW35-AW54+TVA!AW55</f>
        <v>0</v>
      </c>
      <c r="AX15" s="10">
        <f>AX35-AX54+TVA!AX55</f>
        <v>0</v>
      </c>
      <c r="AY15" s="10">
        <f>AY35-AY54+TVA!AY55</f>
        <v>0</v>
      </c>
      <c r="AZ15" s="10">
        <f>AZ35-AZ54+TVA!AZ55</f>
        <v>0</v>
      </c>
      <c r="BA15" s="10">
        <f>BA35-BA54+TVA!BA55</f>
        <v>0</v>
      </c>
      <c r="BB15" s="10">
        <f>BB35-BB54+TVA!BB55</f>
        <v>0</v>
      </c>
      <c r="BC15" s="10">
        <f>BC35-BC54+TVA!BC55</f>
        <v>0</v>
      </c>
      <c r="BD15" s="10">
        <f>BD35-BD54+TVA!BD55</f>
        <v>0</v>
      </c>
      <c r="BE15" s="10">
        <f>BE35-BE54+TVA!BE55</f>
        <v>0</v>
      </c>
      <c r="BF15" s="10">
        <f>BF35-BF54+TVA!BF55</f>
        <v>0</v>
      </c>
      <c r="BG15" s="10">
        <f>BG35-BG54+TVA!BG55</f>
        <v>0</v>
      </c>
      <c r="BH15" s="10">
        <f>BH35-BH54+TVA!BH55</f>
        <v>0</v>
      </c>
      <c r="BI15" s="10">
        <f>BI35-BI54+TVA!BI55</f>
        <v>0</v>
      </c>
      <c r="BJ15" s="10">
        <f>BJ35-BJ54+TVA!BJ55</f>
        <v>0</v>
      </c>
      <c r="BK15" s="10">
        <f>BK35-BK54+TVA!BK55</f>
        <v>0</v>
      </c>
      <c r="BL15" s="10">
        <f>BL35-BL54+TVA!BL55</f>
        <v>0</v>
      </c>
      <c r="BM15" s="10">
        <f>BM35-BM54+TVA!BM55</f>
        <v>0</v>
      </c>
      <c r="BN15" s="10">
        <f>BN35-BN54+TVA!BN55</f>
        <v>0</v>
      </c>
      <c r="BO15" s="10">
        <f>BO35-BO54+TVA!BO55</f>
        <v>0</v>
      </c>
      <c r="BP15" s="10">
        <f>BP35-BP54+TVA!BP55</f>
        <v>0</v>
      </c>
      <c r="BQ15" s="10">
        <f>BQ35-BQ54+TVA!BQ55</f>
        <v>0</v>
      </c>
      <c r="BR15" s="10">
        <f>BR35-BR54+TVA!BR55</f>
        <v>0</v>
      </c>
      <c r="BS15" s="10">
        <f>BS35-BS54+TVA!BS55</f>
        <v>0</v>
      </c>
      <c r="BT15" s="10">
        <f>BT35-BT54+TVA!BT55</f>
        <v>0</v>
      </c>
      <c r="BU15" s="10">
        <f>BU35-BU54+TVA!BU55</f>
        <v>0</v>
      </c>
      <c r="BV15" s="10">
        <f>BV35-BV54+TVA!BV55</f>
        <v>0</v>
      </c>
      <c r="BW15" s="10">
        <f>BW35-BW54+TVA!BW55</f>
        <v>0</v>
      </c>
      <c r="BX15" s="10">
        <f>BX35-BX54+TVA!BX55</f>
        <v>0</v>
      </c>
      <c r="BY15" s="10">
        <f>BY35-BY54+TVA!BY55</f>
        <v>0</v>
      </c>
      <c r="BZ15" s="10">
        <f>BZ35-BZ54+TVA!BZ55</f>
        <v>0</v>
      </c>
      <c r="CA15" s="10">
        <f>CA35-CA54+TVA!CA55</f>
        <v>0</v>
      </c>
      <c r="CB15" s="10">
        <f>CB35-CB54+TVA!CB55</f>
        <v>0</v>
      </c>
      <c r="CC15" s="10">
        <f>CC35-CC54+TVA!CC55</f>
        <v>0</v>
      </c>
      <c r="CD15" s="10">
        <f>CD35-CD54+TVA!CD55</f>
        <v>0</v>
      </c>
      <c r="CE15" s="10">
        <f>CE35-CE54+TVA!CE55</f>
        <v>0</v>
      </c>
      <c r="CF15" s="10">
        <f>CF35-CF54+TVA!CF55</f>
        <v>0</v>
      </c>
      <c r="CG15" s="10">
        <f>CG35-CG54+TVA!CG55</f>
        <v>0</v>
      </c>
      <c r="CH15" s="10">
        <f>CH35-CH54+TVA!CH55</f>
        <v>0</v>
      </c>
      <c r="CI15" s="10">
        <f>CI35-CI54+TVA!CI55</f>
        <v>0</v>
      </c>
      <c r="CJ15" s="10">
        <f>CJ35-CJ54+TVA!CJ55</f>
        <v>0</v>
      </c>
      <c r="CK15" s="10">
        <f>CK35-CK54+TVA!CK55</f>
        <v>0</v>
      </c>
      <c r="CL15" s="10">
        <f>CL35-CL54+TVA!CL55</f>
        <v>0</v>
      </c>
      <c r="CM15" s="10">
        <f>CM35-CM54+TVA!CM55</f>
        <v>0</v>
      </c>
      <c r="CN15" s="10">
        <f>CN35-CN54+TVA!CN55</f>
        <v>0</v>
      </c>
      <c r="CO15" s="10">
        <f>CO35-CO54+TVA!CO55</f>
        <v>0</v>
      </c>
      <c r="CP15" s="10">
        <f>CP35-CP54+TVA!CP55</f>
        <v>0</v>
      </c>
      <c r="CQ15" s="10">
        <f>CQ35-CQ54+TVA!CQ55</f>
        <v>0</v>
      </c>
      <c r="CR15" s="10">
        <f>CR35-CR54+TVA!CR55</f>
        <v>0</v>
      </c>
      <c r="CS15" s="10">
        <f>CS35-CS54+TVA!CS55</f>
        <v>0</v>
      </c>
      <c r="CT15" s="10">
        <f>CT35-CT54+TVA!CT55</f>
        <v>0</v>
      </c>
      <c r="CU15" s="10">
        <f>CU35-CU54+TVA!CU55</f>
        <v>0</v>
      </c>
      <c r="CV15" s="10">
        <f>CV35-CV54+TVA!CV55</f>
        <v>0</v>
      </c>
      <c r="CW15" s="10">
        <f>CW35-CW54+TVA!CW55</f>
        <v>0</v>
      </c>
      <c r="CX15" s="10">
        <f>CX35-CX54+TVA!CX55</f>
        <v>0</v>
      </c>
      <c r="CY15" s="10">
        <f>CY35-CY54+TVA!CY55</f>
        <v>0</v>
      </c>
      <c r="CZ15" s="10">
        <f>CZ35-CZ54+TVA!CZ55</f>
        <v>0</v>
      </c>
      <c r="DA15" s="10">
        <f>DA35-DA54+TVA!DA55</f>
        <v>0</v>
      </c>
      <c r="DB15" s="10">
        <f>DB35-DB54+TVA!DB55</f>
        <v>0</v>
      </c>
      <c r="DC15" s="10">
        <f>DC35-DC54+TVA!DC55</f>
        <v>0</v>
      </c>
      <c r="DD15" s="10">
        <f>DD35-DD54+TVA!DD55</f>
        <v>0</v>
      </c>
      <c r="DE15" s="10">
        <f>DE35-DE54+TVA!DE55</f>
        <v>0</v>
      </c>
      <c r="DF15" s="10">
        <f>DF35-DF54+TVA!DF55</f>
        <v>0</v>
      </c>
      <c r="DG15" s="10">
        <f>DG35-DG54+TVA!DG55</f>
        <v>0</v>
      </c>
    </row>
    <row r="16">
      <c r="C16" s="6">
        <f>CONFIG!$C$21</f>
        <v>0</v>
      </c>
      <c r="D16" s="10">
        <f>D36-D55+TVA!D56</f>
        <v>0</v>
      </c>
      <c r="E16" s="10">
        <f>E36-E55+TVA!E56</f>
        <v>0</v>
      </c>
      <c r="F16" s="10">
        <f>F36-F55+TVA!F56</f>
        <v>0</v>
      </c>
      <c r="G16" s="10">
        <f>G36-G55+TVA!G56</f>
        <v>0</v>
      </c>
      <c r="H16" s="10">
        <f>H36-H55+TVA!H56</f>
        <v>0</v>
      </c>
      <c r="I16" s="10">
        <f>I36-I55+TVA!I56</f>
        <v>0</v>
      </c>
      <c r="J16" s="10">
        <f>J36-J55+TVA!J56</f>
        <v>0</v>
      </c>
      <c r="K16" s="10">
        <f>K36-K55+TVA!K56</f>
        <v>0</v>
      </c>
      <c r="L16" s="10">
        <f>L36-L55+TVA!L56</f>
        <v>0</v>
      </c>
      <c r="M16" s="10">
        <f>M36-M55+TVA!M56</f>
        <v>0</v>
      </c>
      <c r="N16" s="10">
        <f>N36-N55+TVA!N56</f>
        <v>0</v>
      </c>
      <c r="O16" s="10">
        <f>O36-O55+TVA!O56</f>
        <v>0</v>
      </c>
      <c r="P16" s="10">
        <f>P36-P55+TVA!P56</f>
        <v>0</v>
      </c>
      <c r="Q16" s="10">
        <f>Q36-Q55+TVA!Q56</f>
        <v>0</v>
      </c>
      <c r="R16" s="10">
        <f>R36-R55+TVA!R56</f>
        <v>0</v>
      </c>
      <c r="S16" s="10">
        <f>S36-S55+TVA!S56</f>
        <v>0</v>
      </c>
      <c r="T16" s="10">
        <f>T36-T55+TVA!T56</f>
        <v>0</v>
      </c>
      <c r="U16" s="10">
        <f>U36-U55+TVA!U56</f>
        <v>0</v>
      </c>
      <c r="V16" s="10">
        <f>V36-V55+TVA!V56</f>
        <v>0</v>
      </c>
      <c r="W16" s="10">
        <f>W36-W55+TVA!W56</f>
        <v>0</v>
      </c>
      <c r="X16" s="10">
        <f>X36-X55+TVA!X56</f>
        <v>0</v>
      </c>
      <c r="Y16" s="10">
        <f>Y36-Y55+TVA!Y56</f>
        <v>0</v>
      </c>
      <c r="Z16" s="10">
        <f>Z36-Z55+TVA!Z56</f>
        <v>0</v>
      </c>
      <c r="AA16" s="10">
        <f>AA36-AA55+TVA!AA56</f>
        <v>0</v>
      </c>
      <c r="AB16" s="10">
        <f>AB36-AB55+TVA!AB56</f>
        <v>0</v>
      </c>
      <c r="AC16" s="10">
        <f>AC36-AC55+TVA!AC56</f>
        <v>0</v>
      </c>
      <c r="AD16" s="10">
        <f>AD36-AD55+TVA!AD56</f>
        <v>0</v>
      </c>
      <c r="AE16" s="10">
        <f>AE36-AE55+TVA!AE56</f>
        <v>0</v>
      </c>
      <c r="AF16" s="10">
        <f>AF36-AF55+TVA!AF56</f>
        <v>0</v>
      </c>
      <c r="AG16" s="10">
        <f>AG36-AG55+TVA!AG56</f>
        <v>0</v>
      </c>
      <c r="AH16" s="10">
        <f>AH36-AH55+TVA!AH56</f>
        <v>0</v>
      </c>
      <c r="AI16" s="10">
        <f>AI36-AI55+TVA!AI56</f>
        <v>0</v>
      </c>
      <c r="AJ16" s="10">
        <f>AJ36-AJ55+TVA!AJ56</f>
        <v>0</v>
      </c>
      <c r="AK16" s="10">
        <f>AK36-AK55+TVA!AK56</f>
        <v>0</v>
      </c>
      <c r="AL16" s="10">
        <f>AL36-AL55+TVA!AL56</f>
        <v>0</v>
      </c>
      <c r="AM16" s="10">
        <f>AM36-AM55+TVA!AM56</f>
        <v>0</v>
      </c>
      <c r="AN16" s="10">
        <f>AN36-AN55+TVA!AN56</f>
        <v>0</v>
      </c>
      <c r="AO16" s="10">
        <f>AO36-AO55+TVA!AO56</f>
        <v>0</v>
      </c>
      <c r="AP16" s="10">
        <f>AP36-AP55+TVA!AP56</f>
        <v>0</v>
      </c>
      <c r="AQ16" s="10">
        <f>AQ36-AQ55+TVA!AQ56</f>
        <v>0</v>
      </c>
      <c r="AR16" s="10">
        <f>AR36-AR55+TVA!AR56</f>
        <v>0</v>
      </c>
      <c r="AS16" s="10">
        <f>AS36-AS55+TVA!AS56</f>
        <v>0</v>
      </c>
      <c r="AT16" s="10">
        <f>AT36-AT55+TVA!AT56</f>
        <v>0</v>
      </c>
      <c r="AU16" s="10">
        <f>AU36-AU55+TVA!AU56</f>
        <v>0</v>
      </c>
      <c r="AV16" s="10">
        <f>AV36-AV55+TVA!AV56</f>
        <v>0</v>
      </c>
      <c r="AW16" s="10">
        <f>AW36-AW55+TVA!AW56</f>
        <v>0</v>
      </c>
      <c r="AX16" s="10">
        <f>AX36-AX55+TVA!AX56</f>
        <v>0</v>
      </c>
      <c r="AY16" s="10">
        <f>AY36-AY55+TVA!AY56</f>
        <v>0</v>
      </c>
      <c r="AZ16" s="10">
        <f>AZ36-AZ55+TVA!AZ56</f>
        <v>0</v>
      </c>
      <c r="BA16" s="10">
        <f>BA36-BA55+TVA!BA56</f>
        <v>0</v>
      </c>
      <c r="BB16" s="10">
        <f>BB36-BB55+TVA!BB56</f>
        <v>0</v>
      </c>
      <c r="BC16" s="10">
        <f>BC36-BC55+TVA!BC56</f>
        <v>0</v>
      </c>
      <c r="BD16" s="10">
        <f>BD36-BD55+TVA!BD56</f>
        <v>0</v>
      </c>
      <c r="BE16" s="10">
        <f>BE36-BE55+TVA!BE56</f>
        <v>0</v>
      </c>
      <c r="BF16" s="10">
        <f>BF36-BF55+TVA!BF56</f>
        <v>0</v>
      </c>
      <c r="BG16" s="10">
        <f>BG36-BG55+TVA!BG56</f>
        <v>0</v>
      </c>
      <c r="BH16" s="10">
        <f>BH36-BH55+TVA!BH56</f>
        <v>0</v>
      </c>
      <c r="BI16" s="10">
        <f>BI36-BI55+TVA!BI56</f>
        <v>0</v>
      </c>
      <c r="BJ16" s="10">
        <f>BJ36-BJ55+TVA!BJ56</f>
        <v>0</v>
      </c>
      <c r="BK16" s="10">
        <f>BK36-BK55+TVA!BK56</f>
        <v>0</v>
      </c>
      <c r="BL16" s="10">
        <f>BL36-BL55+TVA!BL56</f>
        <v>0</v>
      </c>
      <c r="BM16" s="10">
        <f>BM36-BM55+TVA!BM56</f>
        <v>0</v>
      </c>
      <c r="BN16" s="10">
        <f>BN36-BN55+TVA!BN56</f>
        <v>0</v>
      </c>
      <c r="BO16" s="10">
        <f>BO36-BO55+TVA!BO56</f>
        <v>0</v>
      </c>
      <c r="BP16" s="10">
        <f>BP36-BP55+TVA!BP56</f>
        <v>0</v>
      </c>
      <c r="BQ16" s="10">
        <f>BQ36-BQ55+TVA!BQ56</f>
        <v>0</v>
      </c>
      <c r="BR16" s="10">
        <f>BR36-BR55+TVA!BR56</f>
        <v>0</v>
      </c>
      <c r="BS16" s="10">
        <f>BS36-BS55+TVA!BS56</f>
        <v>0</v>
      </c>
      <c r="BT16" s="10">
        <f>BT36-BT55+TVA!BT56</f>
        <v>0</v>
      </c>
      <c r="BU16" s="10">
        <f>BU36-BU55+TVA!BU56</f>
        <v>0</v>
      </c>
      <c r="BV16" s="10">
        <f>BV36-BV55+TVA!BV56</f>
        <v>0</v>
      </c>
      <c r="BW16" s="10">
        <f>BW36-BW55+TVA!BW56</f>
        <v>0</v>
      </c>
      <c r="BX16" s="10">
        <f>BX36-BX55+TVA!BX56</f>
        <v>0</v>
      </c>
      <c r="BY16" s="10">
        <f>BY36-BY55+TVA!BY56</f>
        <v>0</v>
      </c>
      <c r="BZ16" s="10">
        <f>BZ36-BZ55+TVA!BZ56</f>
        <v>0</v>
      </c>
      <c r="CA16" s="10">
        <f>CA36-CA55+TVA!CA56</f>
        <v>0</v>
      </c>
      <c r="CB16" s="10">
        <f>CB36-CB55+TVA!CB56</f>
        <v>0</v>
      </c>
      <c r="CC16" s="10">
        <f>CC36-CC55+TVA!CC56</f>
        <v>0</v>
      </c>
      <c r="CD16" s="10">
        <f>CD36-CD55+TVA!CD56</f>
        <v>0</v>
      </c>
      <c r="CE16" s="10">
        <f>CE36-CE55+TVA!CE56</f>
        <v>0</v>
      </c>
      <c r="CF16" s="10">
        <f>CF36-CF55+TVA!CF56</f>
        <v>0</v>
      </c>
      <c r="CG16" s="10">
        <f>CG36-CG55+TVA!CG56</f>
        <v>0</v>
      </c>
      <c r="CH16" s="10">
        <f>CH36-CH55+TVA!CH56</f>
        <v>0</v>
      </c>
      <c r="CI16" s="10">
        <f>CI36-CI55+TVA!CI56</f>
        <v>0</v>
      </c>
      <c r="CJ16" s="10">
        <f>CJ36-CJ55+TVA!CJ56</f>
        <v>0</v>
      </c>
      <c r="CK16" s="10">
        <f>CK36-CK55+TVA!CK56</f>
        <v>0</v>
      </c>
      <c r="CL16" s="10">
        <f>CL36-CL55+TVA!CL56</f>
        <v>0</v>
      </c>
      <c r="CM16" s="10">
        <f>CM36-CM55+TVA!CM56</f>
        <v>0</v>
      </c>
      <c r="CN16" s="10">
        <f>CN36-CN55+TVA!CN56</f>
        <v>0</v>
      </c>
      <c r="CO16" s="10">
        <f>CO36-CO55+TVA!CO56</f>
        <v>0</v>
      </c>
      <c r="CP16" s="10">
        <f>CP36-CP55+TVA!CP56</f>
        <v>0</v>
      </c>
      <c r="CQ16" s="10">
        <f>CQ36-CQ55+TVA!CQ56</f>
        <v>0</v>
      </c>
      <c r="CR16" s="10">
        <f>CR36-CR55+TVA!CR56</f>
        <v>0</v>
      </c>
      <c r="CS16" s="10">
        <f>CS36-CS55+TVA!CS56</f>
        <v>0</v>
      </c>
      <c r="CT16" s="10">
        <f>CT36-CT55+TVA!CT56</f>
        <v>0</v>
      </c>
      <c r="CU16" s="10">
        <f>CU36-CU55+TVA!CU56</f>
        <v>0</v>
      </c>
      <c r="CV16" s="10">
        <f>CV36-CV55+TVA!CV56</f>
        <v>0</v>
      </c>
      <c r="CW16" s="10">
        <f>CW36-CW55+TVA!CW56</f>
        <v>0</v>
      </c>
      <c r="CX16" s="10">
        <f>CX36-CX55+TVA!CX56</f>
        <v>0</v>
      </c>
      <c r="CY16" s="10">
        <f>CY36-CY55+TVA!CY56</f>
        <v>0</v>
      </c>
      <c r="CZ16" s="10">
        <f>CZ36-CZ55+TVA!CZ56</f>
        <v>0</v>
      </c>
      <c r="DA16" s="10">
        <f>DA36-DA55+TVA!DA56</f>
        <v>0</v>
      </c>
      <c r="DB16" s="10">
        <f>DB36-DB55+TVA!DB56</f>
        <v>0</v>
      </c>
      <c r="DC16" s="10">
        <f>DC36-DC55+TVA!DC56</f>
        <v>0</v>
      </c>
      <c r="DD16" s="10">
        <f>DD36-DD55+TVA!DD56</f>
        <v>0</v>
      </c>
      <c r="DE16" s="10">
        <f>DE36-DE55+TVA!DE56</f>
        <v>0</v>
      </c>
      <c r="DF16" s="10">
        <f>DF36-DF55+TVA!DF56</f>
        <v>0</v>
      </c>
      <c r="DG16" s="10">
        <f>DG36-DG55+TVA!DG56</f>
        <v>0</v>
      </c>
    </row>
    <row r="17">
      <c r="C17" s="6">
        <f>CONFIG!$C$22</f>
        <v>0</v>
      </c>
      <c r="D17" s="10">
        <f>D37-D56+TVA!D57</f>
        <v>0</v>
      </c>
      <c r="E17" s="10">
        <f>E37-E56+TVA!E57</f>
        <v>0</v>
      </c>
      <c r="F17" s="10">
        <f>F37-F56+TVA!F57</f>
        <v>0</v>
      </c>
      <c r="G17" s="10">
        <f>G37-G56+TVA!G57</f>
        <v>0</v>
      </c>
      <c r="H17" s="10">
        <f>H37-H56+TVA!H57</f>
        <v>0</v>
      </c>
      <c r="I17" s="10">
        <f>I37-I56+TVA!I57</f>
        <v>0</v>
      </c>
      <c r="J17" s="10">
        <f>J37-J56+TVA!J57</f>
        <v>0</v>
      </c>
      <c r="K17" s="10">
        <f>K37-K56+TVA!K57</f>
        <v>0</v>
      </c>
      <c r="L17" s="10">
        <f>L37-L56+TVA!L57</f>
        <v>0</v>
      </c>
      <c r="M17" s="10">
        <f>M37-M56+TVA!M57</f>
        <v>0</v>
      </c>
      <c r="N17" s="10">
        <f>N37-N56+TVA!N57</f>
        <v>0</v>
      </c>
      <c r="O17" s="10">
        <f>O37-O56+TVA!O57</f>
        <v>0</v>
      </c>
      <c r="P17" s="10">
        <f>P37-P56+TVA!P57</f>
        <v>0</v>
      </c>
      <c r="Q17" s="10">
        <f>Q37-Q56+TVA!Q57</f>
        <v>0</v>
      </c>
      <c r="R17" s="10">
        <f>R37-R56+TVA!R57</f>
        <v>0</v>
      </c>
      <c r="S17" s="10">
        <f>S37-S56+TVA!S57</f>
        <v>0</v>
      </c>
      <c r="T17" s="10">
        <f>T37-T56+TVA!T57</f>
        <v>0</v>
      </c>
      <c r="U17" s="10">
        <f>U37-U56+TVA!U57</f>
        <v>0</v>
      </c>
      <c r="V17" s="10">
        <f>V37-V56+TVA!V57</f>
        <v>0</v>
      </c>
      <c r="W17" s="10">
        <f>W37-W56+TVA!W57</f>
        <v>0</v>
      </c>
      <c r="X17" s="10">
        <f>X37-X56+TVA!X57</f>
        <v>0</v>
      </c>
      <c r="Y17" s="10">
        <f>Y37-Y56+TVA!Y57</f>
        <v>0</v>
      </c>
      <c r="Z17" s="10">
        <f>Z37-Z56+TVA!Z57</f>
        <v>0</v>
      </c>
      <c r="AA17" s="10">
        <f>AA37-AA56+TVA!AA57</f>
        <v>0</v>
      </c>
      <c r="AB17" s="10">
        <f>AB37-AB56+TVA!AB57</f>
        <v>0</v>
      </c>
      <c r="AC17" s="10">
        <f>AC37-AC56+TVA!AC57</f>
        <v>0</v>
      </c>
      <c r="AD17" s="10">
        <f>AD37-AD56+TVA!AD57</f>
        <v>0</v>
      </c>
      <c r="AE17" s="10">
        <f>AE37-AE56+TVA!AE57</f>
        <v>0</v>
      </c>
      <c r="AF17" s="10">
        <f>AF37-AF56+TVA!AF57</f>
        <v>0</v>
      </c>
      <c r="AG17" s="10">
        <f>AG37-AG56+TVA!AG57</f>
        <v>0</v>
      </c>
      <c r="AH17" s="10">
        <f>AH37-AH56+TVA!AH57</f>
        <v>0</v>
      </c>
      <c r="AI17" s="10">
        <f>AI37-AI56+TVA!AI57</f>
        <v>0</v>
      </c>
      <c r="AJ17" s="10">
        <f>AJ37-AJ56+TVA!AJ57</f>
        <v>0</v>
      </c>
      <c r="AK17" s="10">
        <f>AK37-AK56+TVA!AK57</f>
        <v>0</v>
      </c>
      <c r="AL17" s="10">
        <f>AL37-AL56+TVA!AL57</f>
        <v>0</v>
      </c>
      <c r="AM17" s="10">
        <f>AM37-AM56+TVA!AM57</f>
        <v>0</v>
      </c>
      <c r="AN17" s="10">
        <f>AN37-AN56+TVA!AN57</f>
        <v>0</v>
      </c>
      <c r="AO17" s="10">
        <f>AO37-AO56+TVA!AO57</f>
        <v>0</v>
      </c>
      <c r="AP17" s="10">
        <f>AP37-AP56+TVA!AP57</f>
        <v>0</v>
      </c>
      <c r="AQ17" s="10">
        <f>AQ37-AQ56+TVA!AQ57</f>
        <v>0</v>
      </c>
      <c r="AR17" s="10">
        <f>AR37-AR56+TVA!AR57</f>
        <v>0</v>
      </c>
      <c r="AS17" s="10">
        <f>AS37-AS56+TVA!AS57</f>
        <v>0</v>
      </c>
      <c r="AT17" s="10">
        <f>AT37-AT56+TVA!AT57</f>
        <v>0</v>
      </c>
      <c r="AU17" s="10">
        <f>AU37-AU56+TVA!AU57</f>
        <v>0</v>
      </c>
      <c r="AV17" s="10">
        <f>AV37-AV56+TVA!AV57</f>
        <v>0</v>
      </c>
      <c r="AW17" s="10">
        <f>AW37-AW56+TVA!AW57</f>
        <v>0</v>
      </c>
      <c r="AX17" s="10">
        <f>AX37-AX56+TVA!AX57</f>
        <v>0</v>
      </c>
      <c r="AY17" s="10">
        <f>AY37-AY56+TVA!AY57</f>
        <v>0</v>
      </c>
      <c r="AZ17" s="10">
        <f>AZ37-AZ56+TVA!AZ57</f>
        <v>0</v>
      </c>
      <c r="BA17" s="10">
        <f>BA37-BA56+TVA!BA57</f>
        <v>0</v>
      </c>
      <c r="BB17" s="10">
        <f>BB37-BB56+TVA!BB57</f>
        <v>0</v>
      </c>
      <c r="BC17" s="10">
        <f>BC37-BC56+TVA!BC57</f>
        <v>0</v>
      </c>
      <c r="BD17" s="10">
        <f>BD37-BD56+TVA!BD57</f>
        <v>0</v>
      </c>
      <c r="BE17" s="10">
        <f>BE37-BE56+TVA!BE57</f>
        <v>0</v>
      </c>
      <c r="BF17" s="10">
        <f>BF37-BF56+TVA!BF57</f>
        <v>0</v>
      </c>
      <c r="BG17" s="10">
        <f>BG37-BG56+TVA!BG57</f>
        <v>0</v>
      </c>
      <c r="BH17" s="10">
        <f>BH37-BH56+TVA!BH57</f>
        <v>0</v>
      </c>
      <c r="BI17" s="10">
        <f>BI37-BI56+TVA!BI57</f>
        <v>0</v>
      </c>
      <c r="BJ17" s="10">
        <f>BJ37-BJ56+TVA!BJ57</f>
        <v>0</v>
      </c>
      <c r="BK17" s="10">
        <f>BK37-BK56+TVA!BK57</f>
        <v>0</v>
      </c>
      <c r="BL17" s="10">
        <f>BL37-BL56+TVA!BL57</f>
        <v>0</v>
      </c>
      <c r="BM17" s="10">
        <f>BM37-BM56+TVA!BM57</f>
        <v>0</v>
      </c>
      <c r="BN17" s="10">
        <f>BN37-BN56+TVA!BN57</f>
        <v>0</v>
      </c>
      <c r="BO17" s="10">
        <f>BO37-BO56+TVA!BO57</f>
        <v>0</v>
      </c>
      <c r="BP17" s="10">
        <f>BP37-BP56+TVA!BP57</f>
        <v>0</v>
      </c>
      <c r="BQ17" s="10">
        <f>BQ37-BQ56+TVA!BQ57</f>
        <v>0</v>
      </c>
      <c r="BR17" s="10">
        <f>BR37-BR56+TVA!BR57</f>
        <v>0</v>
      </c>
      <c r="BS17" s="10">
        <f>BS37-BS56+TVA!BS57</f>
        <v>0</v>
      </c>
      <c r="BT17" s="10">
        <f>BT37-BT56+TVA!BT57</f>
        <v>0</v>
      </c>
      <c r="BU17" s="10">
        <f>BU37-BU56+TVA!BU57</f>
        <v>0</v>
      </c>
      <c r="BV17" s="10">
        <f>BV37-BV56+TVA!BV57</f>
        <v>0</v>
      </c>
      <c r="BW17" s="10">
        <f>BW37-BW56+TVA!BW57</f>
        <v>0</v>
      </c>
      <c r="BX17" s="10">
        <f>BX37-BX56+TVA!BX57</f>
        <v>0</v>
      </c>
      <c r="BY17" s="10">
        <f>BY37-BY56+TVA!BY57</f>
        <v>0</v>
      </c>
      <c r="BZ17" s="10">
        <f>BZ37-BZ56+TVA!BZ57</f>
        <v>0</v>
      </c>
      <c r="CA17" s="10">
        <f>CA37-CA56+TVA!CA57</f>
        <v>0</v>
      </c>
      <c r="CB17" s="10">
        <f>CB37-CB56+TVA!CB57</f>
        <v>0</v>
      </c>
      <c r="CC17" s="10">
        <f>CC37-CC56+TVA!CC57</f>
        <v>0</v>
      </c>
      <c r="CD17" s="10">
        <f>CD37-CD56+TVA!CD57</f>
        <v>0</v>
      </c>
      <c r="CE17" s="10">
        <f>CE37-CE56+TVA!CE57</f>
        <v>0</v>
      </c>
      <c r="CF17" s="10">
        <f>CF37-CF56+TVA!CF57</f>
        <v>0</v>
      </c>
      <c r="CG17" s="10">
        <f>CG37-CG56+TVA!CG57</f>
        <v>0</v>
      </c>
      <c r="CH17" s="10">
        <f>CH37-CH56+TVA!CH57</f>
        <v>0</v>
      </c>
      <c r="CI17" s="10">
        <f>CI37-CI56+TVA!CI57</f>
        <v>0</v>
      </c>
      <c r="CJ17" s="10">
        <f>CJ37-CJ56+TVA!CJ57</f>
        <v>0</v>
      </c>
      <c r="CK17" s="10">
        <f>CK37-CK56+TVA!CK57</f>
        <v>0</v>
      </c>
      <c r="CL17" s="10">
        <f>CL37-CL56+TVA!CL57</f>
        <v>0</v>
      </c>
      <c r="CM17" s="10">
        <f>CM37-CM56+TVA!CM57</f>
        <v>0</v>
      </c>
      <c r="CN17" s="10">
        <f>CN37-CN56+TVA!CN57</f>
        <v>0</v>
      </c>
      <c r="CO17" s="10">
        <f>CO37-CO56+TVA!CO57</f>
        <v>0</v>
      </c>
      <c r="CP17" s="10">
        <f>CP37-CP56+TVA!CP57</f>
        <v>0</v>
      </c>
      <c r="CQ17" s="10">
        <f>CQ37-CQ56+TVA!CQ57</f>
        <v>0</v>
      </c>
      <c r="CR17" s="10">
        <f>CR37-CR56+TVA!CR57</f>
        <v>0</v>
      </c>
      <c r="CS17" s="10">
        <f>CS37-CS56+TVA!CS57</f>
        <v>0</v>
      </c>
      <c r="CT17" s="10">
        <f>CT37-CT56+TVA!CT57</f>
        <v>0</v>
      </c>
      <c r="CU17" s="10">
        <f>CU37-CU56+TVA!CU57</f>
        <v>0</v>
      </c>
      <c r="CV17" s="10">
        <f>CV37-CV56+TVA!CV57</f>
        <v>0</v>
      </c>
      <c r="CW17" s="10">
        <f>CW37-CW56+TVA!CW57</f>
        <v>0</v>
      </c>
      <c r="CX17" s="10">
        <f>CX37-CX56+TVA!CX57</f>
        <v>0</v>
      </c>
      <c r="CY17" s="10">
        <f>CY37-CY56+TVA!CY57</f>
        <v>0</v>
      </c>
      <c r="CZ17" s="10">
        <f>CZ37-CZ56+TVA!CZ57</f>
        <v>0</v>
      </c>
      <c r="DA17" s="10">
        <f>DA37-DA56+TVA!DA57</f>
        <v>0</v>
      </c>
      <c r="DB17" s="10">
        <f>DB37-DB56+TVA!DB57</f>
        <v>0</v>
      </c>
      <c r="DC17" s="10">
        <f>DC37-DC56+TVA!DC57</f>
        <v>0</v>
      </c>
      <c r="DD17" s="10">
        <f>DD37-DD56+TVA!DD57</f>
        <v>0</v>
      </c>
      <c r="DE17" s="10">
        <f>DE37-DE56+TVA!DE57</f>
        <v>0</v>
      </c>
      <c r="DF17" s="10">
        <f>DF37-DF56+TVA!DF57</f>
        <v>0</v>
      </c>
      <c r="DG17" s="10">
        <f>DG37-DG56+TVA!DG57</f>
        <v>0</v>
      </c>
    </row>
    <row r="18">
      <c r="C18" s="6">
        <f>CONFIG!$C$23</f>
        <v>0</v>
      </c>
      <c r="D18" s="10">
        <f>D38-D57+TVA!D58</f>
        <v>0</v>
      </c>
      <c r="E18" s="10">
        <f>E38-E57+TVA!E58</f>
        <v>0</v>
      </c>
      <c r="F18" s="10">
        <f>F38-F57+TVA!F58</f>
        <v>0</v>
      </c>
      <c r="G18" s="10">
        <f>G38-G57+TVA!G58</f>
        <v>0</v>
      </c>
      <c r="H18" s="10">
        <f>H38-H57+TVA!H58</f>
        <v>0</v>
      </c>
      <c r="I18" s="10">
        <f>I38-I57+TVA!I58</f>
        <v>0</v>
      </c>
      <c r="J18" s="10">
        <f>J38-J57+TVA!J58</f>
        <v>0</v>
      </c>
      <c r="K18" s="10">
        <f>K38-K57+TVA!K58</f>
        <v>0</v>
      </c>
      <c r="L18" s="10">
        <f>L38-L57+TVA!L58</f>
        <v>0</v>
      </c>
      <c r="M18" s="10">
        <f>M38-M57+TVA!M58</f>
        <v>0</v>
      </c>
      <c r="N18" s="10">
        <f>N38-N57+TVA!N58</f>
        <v>0</v>
      </c>
      <c r="O18" s="10">
        <f>O38-O57+TVA!O58</f>
        <v>0</v>
      </c>
      <c r="P18" s="10">
        <f>P38-P57+TVA!P58</f>
        <v>0</v>
      </c>
      <c r="Q18" s="10">
        <f>Q38-Q57+TVA!Q58</f>
        <v>0</v>
      </c>
      <c r="R18" s="10">
        <f>R38-R57+TVA!R58</f>
        <v>0</v>
      </c>
      <c r="S18" s="10">
        <f>S38-S57+TVA!S58</f>
        <v>0</v>
      </c>
      <c r="T18" s="10">
        <f>T38-T57+TVA!T58</f>
        <v>0</v>
      </c>
      <c r="U18" s="10">
        <f>U38-U57+TVA!U58</f>
        <v>0</v>
      </c>
      <c r="V18" s="10">
        <f>V38-V57+TVA!V58</f>
        <v>0</v>
      </c>
      <c r="W18" s="10">
        <f>W38-W57+TVA!W58</f>
        <v>0</v>
      </c>
      <c r="X18" s="10">
        <f>X38-X57+TVA!X58</f>
        <v>0</v>
      </c>
      <c r="Y18" s="10">
        <f>Y38-Y57+TVA!Y58</f>
        <v>0</v>
      </c>
      <c r="Z18" s="10">
        <f>Z38-Z57+TVA!Z58</f>
        <v>0</v>
      </c>
      <c r="AA18" s="10">
        <f>AA38-AA57+TVA!AA58</f>
        <v>0</v>
      </c>
      <c r="AB18" s="10">
        <f>AB38-AB57+TVA!AB58</f>
        <v>0</v>
      </c>
      <c r="AC18" s="10">
        <f>AC38-AC57+TVA!AC58</f>
        <v>0</v>
      </c>
      <c r="AD18" s="10">
        <f>AD38-AD57+TVA!AD58</f>
        <v>0</v>
      </c>
      <c r="AE18" s="10">
        <f>AE38-AE57+TVA!AE58</f>
        <v>0</v>
      </c>
      <c r="AF18" s="10">
        <f>AF38-AF57+TVA!AF58</f>
        <v>0</v>
      </c>
      <c r="AG18" s="10">
        <f>AG38-AG57+TVA!AG58</f>
        <v>0</v>
      </c>
      <c r="AH18" s="10">
        <f>AH38-AH57+TVA!AH58</f>
        <v>0</v>
      </c>
      <c r="AI18" s="10">
        <f>AI38-AI57+TVA!AI58</f>
        <v>0</v>
      </c>
      <c r="AJ18" s="10">
        <f>AJ38-AJ57+TVA!AJ58</f>
        <v>0</v>
      </c>
      <c r="AK18" s="10">
        <f>AK38-AK57+TVA!AK58</f>
        <v>0</v>
      </c>
      <c r="AL18" s="10">
        <f>AL38-AL57+TVA!AL58</f>
        <v>0</v>
      </c>
      <c r="AM18" s="10">
        <f>AM38-AM57+TVA!AM58</f>
        <v>0</v>
      </c>
      <c r="AN18" s="10">
        <f>AN38-AN57+TVA!AN58</f>
        <v>0</v>
      </c>
      <c r="AO18" s="10">
        <f>AO38-AO57+TVA!AO58</f>
        <v>0</v>
      </c>
      <c r="AP18" s="10">
        <f>AP38-AP57+TVA!AP58</f>
        <v>0</v>
      </c>
      <c r="AQ18" s="10">
        <f>AQ38-AQ57+TVA!AQ58</f>
        <v>0</v>
      </c>
      <c r="AR18" s="10">
        <f>AR38-AR57+TVA!AR58</f>
        <v>0</v>
      </c>
      <c r="AS18" s="10">
        <f>AS38-AS57+TVA!AS58</f>
        <v>0</v>
      </c>
      <c r="AT18" s="10">
        <f>AT38-AT57+TVA!AT58</f>
        <v>0</v>
      </c>
      <c r="AU18" s="10">
        <f>AU38-AU57+TVA!AU58</f>
        <v>0</v>
      </c>
      <c r="AV18" s="10">
        <f>AV38-AV57+TVA!AV58</f>
        <v>0</v>
      </c>
      <c r="AW18" s="10">
        <f>AW38-AW57+TVA!AW58</f>
        <v>0</v>
      </c>
      <c r="AX18" s="10">
        <f>AX38-AX57+TVA!AX58</f>
        <v>0</v>
      </c>
      <c r="AY18" s="10">
        <f>AY38-AY57+TVA!AY58</f>
        <v>0</v>
      </c>
      <c r="AZ18" s="10">
        <f>AZ38-AZ57+TVA!AZ58</f>
        <v>0</v>
      </c>
      <c r="BA18" s="10">
        <f>BA38-BA57+TVA!BA58</f>
        <v>0</v>
      </c>
      <c r="BB18" s="10">
        <f>BB38-BB57+TVA!BB58</f>
        <v>0</v>
      </c>
      <c r="BC18" s="10">
        <f>BC38-BC57+TVA!BC58</f>
        <v>0</v>
      </c>
      <c r="BD18" s="10">
        <f>BD38-BD57+TVA!BD58</f>
        <v>0</v>
      </c>
      <c r="BE18" s="10">
        <f>BE38-BE57+TVA!BE58</f>
        <v>0</v>
      </c>
      <c r="BF18" s="10">
        <f>BF38-BF57+TVA!BF58</f>
        <v>0</v>
      </c>
      <c r="BG18" s="10">
        <f>BG38-BG57+TVA!BG58</f>
        <v>0</v>
      </c>
      <c r="BH18" s="10">
        <f>BH38-BH57+TVA!BH58</f>
        <v>0</v>
      </c>
      <c r="BI18" s="10">
        <f>BI38-BI57+TVA!BI58</f>
        <v>0</v>
      </c>
      <c r="BJ18" s="10">
        <f>BJ38-BJ57+TVA!BJ58</f>
        <v>0</v>
      </c>
      <c r="BK18" s="10">
        <f>BK38-BK57+TVA!BK58</f>
        <v>0</v>
      </c>
      <c r="BL18" s="10">
        <f>BL38-BL57+TVA!BL58</f>
        <v>0</v>
      </c>
      <c r="BM18" s="10">
        <f>BM38-BM57+TVA!BM58</f>
        <v>0</v>
      </c>
      <c r="BN18" s="10">
        <f>BN38-BN57+TVA!BN58</f>
        <v>0</v>
      </c>
      <c r="BO18" s="10">
        <f>BO38-BO57+TVA!BO58</f>
        <v>0</v>
      </c>
      <c r="BP18" s="10">
        <f>BP38-BP57+TVA!BP58</f>
        <v>0</v>
      </c>
      <c r="BQ18" s="10">
        <f>BQ38-BQ57+TVA!BQ58</f>
        <v>0</v>
      </c>
      <c r="BR18" s="10">
        <f>BR38-BR57+TVA!BR58</f>
        <v>0</v>
      </c>
      <c r="BS18" s="10">
        <f>BS38-BS57+TVA!BS58</f>
        <v>0</v>
      </c>
      <c r="BT18" s="10">
        <f>BT38-BT57+TVA!BT58</f>
        <v>0</v>
      </c>
      <c r="BU18" s="10">
        <f>BU38-BU57+TVA!BU58</f>
        <v>0</v>
      </c>
      <c r="BV18" s="10">
        <f>BV38-BV57+TVA!BV58</f>
        <v>0</v>
      </c>
      <c r="BW18" s="10">
        <f>BW38-BW57+TVA!BW58</f>
        <v>0</v>
      </c>
      <c r="BX18" s="10">
        <f>BX38-BX57+TVA!BX58</f>
        <v>0</v>
      </c>
      <c r="BY18" s="10">
        <f>BY38-BY57+TVA!BY58</f>
        <v>0</v>
      </c>
      <c r="BZ18" s="10">
        <f>BZ38-BZ57+TVA!BZ58</f>
        <v>0</v>
      </c>
      <c r="CA18" s="10">
        <f>CA38-CA57+TVA!CA58</f>
        <v>0</v>
      </c>
      <c r="CB18" s="10">
        <f>CB38-CB57+TVA!CB58</f>
        <v>0</v>
      </c>
      <c r="CC18" s="10">
        <f>CC38-CC57+TVA!CC58</f>
        <v>0</v>
      </c>
      <c r="CD18" s="10">
        <f>CD38-CD57+TVA!CD58</f>
        <v>0</v>
      </c>
      <c r="CE18" s="10">
        <f>CE38-CE57+TVA!CE58</f>
        <v>0</v>
      </c>
      <c r="CF18" s="10">
        <f>CF38-CF57+TVA!CF58</f>
        <v>0</v>
      </c>
      <c r="CG18" s="10">
        <f>CG38-CG57+TVA!CG58</f>
        <v>0</v>
      </c>
      <c r="CH18" s="10">
        <f>CH38-CH57+TVA!CH58</f>
        <v>0</v>
      </c>
      <c r="CI18" s="10">
        <f>CI38-CI57+TVA!CI58</f>
        <v>0</v>
      </c>
      <c r="CJ18" s="10">
        <f>CJ38-CJ57+TVA!CJ58</f>
        <v>0</v>
      </c>
      <c r="CK18" s="10">
        <f>CK38-CK57+TVA!CK58</f>
        <v>0</v>
      </c>
      <c r="CL18" s="10">
        <f>CL38-CL57+TVA!CL58</f>
        <v>0</v>
      </c>
      <c r="CM18" s="10">
        <f>CM38-CM57+TVA!CM58</f>
        <v>0</v>
      </c>
      <c r="CN18" s="10">
        <f>CN38-CN57+TVA!CN58</f>
        <v>0</v>
      </c>
      <c r="CO18" s="10">
        <f>CO38-CO57+TVA!CO58</f>
        <v>0</v>
      </c>
      <c r="CP18" s="10">
        <f>CP38-CP57+TVA!CP58</f>
        <v>0</v>
      </c>
      <c r="CQ18" s="10">
        <f>CQ38-CQ57+TVA!CQ58</f>
        <v>0</v>
      </c>
      <c r="CR18" s="10">
        <f>CR38-CR57+TVA!CR58</f>
        <v>0</v>
      </c>
      <c r="CS18" s="10">
        <f>CS38-CS57+TVA!CS58</f>
        <v>0</v>
      </c>
      <c r="CT18" s="10">
        <f>CT38-CT57+TVA!CT58</f>
        <v>0</v>
      </c>
      <c r="CU18" s="10">
        <f>CU38-CU57+TVA!CU58</f>
        <v>0</v>
      </c>
      <c r="CV18" s="10">
        <f>CV38-CV57+TVA!CV58</f>
        <v>0</v>
      </c>
      <c r="CW18" s="10">
        <f>CW38-CW57+TVA!CW58</f>
        <v>0</v>
      </c>
      <c r="CX18" s="10">
        <f>CX38-CX57+TVA!CX58</f>
        <v>0</v>
      </c>
      <c r="CY18" s="10">
        <f>CY38-CY57+TVA!CY58</f>
        <v>0</v>
      </c>
      <c r="CZ18" s="10">
        <f>CZ38-CZ57+TVA!CZ58</f>
        <v>0</v>
      </c>
      <c r="DA18" s="10">
        <f>DA38-DA57+TVA!DA58</f>
        <v>0</v>
      </c>
      <c r="DB18" s="10">
        <f>DB38-DB57+TVA!DB58</f>
        <v>0</v>
      </c>
      <c r="DC18" s="10">
        <f>DC38-DC57+TVA!DC58</f>
        <v>0</v>
      </c>
      <c r="DD18" s="10">
        <f>DD38-DD57+TVA!DD58</f>
        <v>0</v>
      </c>
      <c r="DE18" s="10">
        <f>DE38-DE57+TVA!DE58</f>
        <v>0</v>
      </c>
      <c r="DF18" s="10">
        <f>DF38-DF57+TVA!DF58</f>
        <v>0</v>
      </c>
      <c r="DG18" s="10">
        <f>DG38-DG57+TVA!DG58</f>
        <v>0</v>
      </c>
    </row>
    <row r="19">
      <c r="C19" s="6">
        <f>CONFIG!$C$24</f>
        <v>0</v>
      </c>
      <c r="D19" s="10">
        <f>D39-D58+TVA!D59</f>
        <v>0</v>
      </c>
      <c r="E19" s="10">
        <f>E39-E58+TVA!E59</f>
        <v>0</v>
      </c>
      <c r="F19" s="10">
        <f>F39-F58+TVA!F59</f>
        <v>0</v>
      </c>
      <c r="G19" s="10">
        <f>G39-G58+TVA!G59</f>
        <v>0</v>
      </c>
      <c r="H19" s="10">
        <f>H39-H58+TVA!H59</f>
        <v>0</v>
      </c>
      <c r="I19" s="10">
        <f>I39-I58+TVA!I59</f>
        <v>0</v>
      </c>
      <c r="J19" s="10">
        <f>J39-J58+TVA!J59</f>
        <v>0</v>
      </c>
      <c r="K19" s="10">
        <f>K39-K58+TVA!K59</f>
        <v>0</v>
      </c>
      <c r="L19" s="10">
        <f>L39-L58+TVA!L59</f>
        <v>0</v>
      </c>
      <c r="M19" s="10">
        <f>M39-M58+TVA!M59</f>
        <v>0</v>
      </c>
      <c r="N19" s="10">
        <f>N39-N58+TVA!N59</f>
        <v>0</v>
      </c>
      <c r="O19" s="10">
        <f>O39-O58+TVA!O59</f>
        <v>0</v>
      </c>
      <c r="P19" s="10">
        <f>P39-P58+TVA!P59</f>
        <v>0</v>
      </c>
      <c r="Q19" s="10">
        <f>Q39-Q58+TVA!Q59</f>
        <v>0</v>
      </c>
      <c r="R19" s="10">
        <f>R39-R58+TVA!R59</f>
        <v>0</v>
      </c>
      <c r="S19" s="10">
        <f>S39-S58+TVA!S59</f>
        <v>0</v>
      </c>
      <c r="T19" s="10">
        <f>T39-T58+TVA!T59</f>
        <v>0</v>
      </c>
      <c r="U19" s="10">
        <f>U39-U58+TVA!U59</f>
        <v>0</v>
      </c>
      <c r="V19" s="10">
        <f>V39-V58+TVA!V59</f>
        <v>0</v>
      </c>
      <c r="W19" s="10">
        <f>W39-W58+TVA!W59</f>
        <v>0</v>
      </c>
      <c r="X19" s="10">
        <f>X39-X58+TVA!X59</f>
        <v>0</v>
      </c>
      <c r="Y19" s="10">
        <f>Y39-Y58+TVA!Y59</f>
        <v>0</v>
      </c>
      <c r="Z19" s="10">
        <f>Z39-Z58+TVA!Z59</f>
        <v>0</v>
      </c>
      <c r="AA19" s="10">
        <f>AA39-AA58+TVA!AA59</f>
        <v>0</v>
      </c>
      <c r="AB19" s="10">
        <f>AB39-AB58+TVA!AB59</f>
        <v>0</v>
      </c>
      <c r="AC19" s="10">
        <f>AC39-AC58+TVA!AC59</f>
        <v>0</v>
      </c>
      <c r="AD19" s="10">
        <f>AD39-AD58+TVA!AD59</f>
        <v>0</v>
      </c>
      <c r="AE19" s="10">
        <f>AE39-AE58+TVA!AE59</f>
        <v>0</v>
      </c>
      <c r="AF19" s="10">
        <f>AF39-AF58+TVA!AF59</f>
        <v>0</v>
      </c>
      <c r="AG19" s="10">
        <f>AG39-AG58+TVA!AG59</f>
        <v>0</v>
      </c>
      <c r="AH19" s="10">
        <f>AH39-AH58+TVA!AH59</f>
        <v>0</v>
      </c>
      <c r="AI19" s="10">
        <f>AI39-AI58+TVA!AI59</f>
        <v>0</v>
      </c>
      <c r="AJ19" s="10">
        <f>AJ39-AJ58+TVA!AJ59</f>
        <v>0</v>
      </c>
      <c r="AK19" s="10">
        <f>AK39-AK58+TVA!AK59</f>
        <v>0</v>
      </c>
      <c r="AL19" s="10">
        <f>AL39-AL58+TVA!AL59</f>
        <v>0</v>
      </c>
      <c r="AM19" s="10">
        <f>AM39-AM58+TVA!AM59</f>
        <v>0</v>
      </c>
      <c r="AN19" s="10">
        <f>AN39-AN58+TVA!AN59</f>
        <v>0</v>
      </c>
      <c r="AO19" s="10">
        <f>AO39-AO58+TVA!AO59</f>
        <v>0</v>
      </c>
      <c r="AP19" s="10">
        <f>AP39-AP58+TVA!AP59</f>
        <v>0</v>
      </c>
      <c r="AQ19" s="10">
        <f>AQ39-AQ58+TVA!AQ59</f>
        <v>0</v>
      </c>
      <c r="AR19" s="10">
        <f>AR39-AR58+TVA!AR59</f>
        <v>0</v>
      </c>
      <c r="AS19" s="10">
        <f>AS39-AS58+TVA!AS59</f>
        <v>0</v>
      </c>
      <c r="AT19" s="10">
        <f>AT39-AT58+TVA!AT59</f>
        <v>0</v>
      </c>
      <c r="AU19" s="10">
        <f>AU39-AU58+TVA!AU59</f>
        <v>0</v>
      </c>
      <c r="AV19" s="10">
        <f>AV39-AV58+TVA!AV59</f>
        <v>0</v>
      </c>
      <c r="AW19" s="10">
        <f>AW39-AW58+TVA!AW59</f>
        <v>0</v>
      </c>
      <c r="AX19" s="10">
        <f>AX39-AX58+TVA!AX59</f>
        <v>0</v>
      </c>
      <c r="AY19" s="10">
        <f>AY39-AY58+TVA!AY59</f>
        <v>0</v>
      </c>
      <c r="AZ19" s="10">
        <f>AZ39-AZ58+TVA!AZ59</f>
        <v>0</v>
      </c>
      <c r="BA19" s="10">
        <f>BA39-BA58+TVA!BA59</f>
        <v>0</v>
      </c>
      <c r="BB19" s="10">
        <f>BB39-BB58+TVA!BB59</f>
        <v>0</v>
      </c>
      <c r="BC19" s="10">
        <f>BC39-BC58+TVA!BC59</f>
        <v>0</v>
      </c>
      <c r="BD19" s="10">
        <f>BD39-BD58+TVA!BD59</f>
        <v>0</v>
      </c>
      <c r="BE19" s="10">
        <f>BE39-BE58+TVA!BE59</f>
        <v>0</v>
      </c>
      <c r="BF19" s="10">
        <f>BF39-BF58+TVA!BF59</f>
        <v>0</v>
      </c>
      <c r="BG19" s="10">
        <f>BG39-BG58+TVA!BG59</f>
        <v>0</v>
      </c>
      <c r="BH19" s="10">
        <f>BH39-BH58+TVA!BH59</f>
        <v>0</v>
      </c>
      <c r="BI19" s="10">
        <f>BI39-BI58+TVA!BI59</f>
        <v>0</v>
      </c>
      <c r="BJ19" s="10">
        <f>BJ39-BJ58+TVA!BJ59</f>
        <v>0</v>
      </c>
      <c r="BK19" s="10">
        <f>BK39-BK58+TVA!BK59</f>
        <v>0</v>
      </c>
      <c r="BL19" s="10">
        <f>BL39-BL58+TVA!BL59</f>
        <v>0</v>
      </c>
      <c r="BM19" s="10">
        <f>BM39-BM58+TVA!BM59</f>
        <v>0</v>
      </c>
      <c r="BN19" s="10">
        <f>BN39-BN58+TVA!BN59</f>
        <v>0</v>
      </c>
      <c r="BO19" s="10">
        <f>BO39-BO58+TVA!BO59</f>
        <v>0</v>
      </c>
      <c r="BP19" s="10">
        <f>BP39-BP58+TVA!BP59</f>
        <v>0</v>
      </c>
      <c r="BQ19" s="10">
        <f>BQ39-BQ58+TVA!BQ59</f>
        <v>0</v>
      </c>
      <c r="BR19" s="10">
        <f>BR39-BR58+TVA!BR59</f>
        <v>0</v>
      </c>
      <c r="BS19" s="10">
        <f>BS39-BS58+TVA!BS59</f>
        <v>0</v>
      </c>
      <c r="BT19" s="10">
        <f>BT39-BT58+TVA!BT59</f>
        <v>0</v>
      </c>
      <c r="BU19" s="10">
        <f>BU39-BU58+TVA!BU59</f>
        <v>0</v>
      </c>
      <c r="BV19" s="10">
        <f>BV39-BV58+TVA!BV59</f>
        <v>0</v>
      </c>
      <c r="BW19" s="10">
        <f>BW39-BW58+TVA!BW59</f>
        <v>0</v>
      </c>
      <c r="BX19" s="10">
        <f>BX39-BX58+TVA!BX59</f>
        <v>0</v>
      </c>
      <c r="BY19" s="10">
        <f>BY39-BY58+TVA!BY59</f>
        <v>0</v>
      </c>
      <c r="BZ19" s="10">
        <f>BZ39-BZ58+TVA!BZ59</f>
        <v>0</v>
      </c>
      <c r="CA19" s="10">
        <f>CA39-CA58+TVA!CA59</f>
        <v>0</v>
      </c>
      <c r="CB19" s="10">
        <f>CB39-CB58+TVA!CB59</f>
        <v>0</v>
      </c>
      <c r="CC19" s="10">
        <f>CC39-CC58+TVA!CC59</f>
        <v>0</v>
      </c>
      <c r="CD19" s="10">
        <f>CD39-CD58+TVA!CD59</f>
        <v>0</v>
      </c>
      <c r="CE19" s="10">
        <f>CE39-CE58+TVA!CE59</f>
        <v>0</v>
      </c>
      <c r="CF19" s="10">
        <f>CF39-CF58+TVA!CF59</f>
        <v>0</v>
      </c>
      <c r="CG19" s="10">
        <f>CG39-CG58+TVA!CG59</f>
        <v>0</v>
      </c>
      <c r="CH19" s="10">
        <f>CH39-CH58+TVA!CH59</f>
        <v>0</v>
      </c>
      <c r="CI19" s="10">
        <f>CI39-CI58+TVA!CI59</f>
        <v>0</v>
      </c>
      <c r="CJ19" s="10">
        <f>CJ39-CJ58+TVA!CJ59</f>
        <v>0</v>
      </c>
      <c r="CK19" s="10">
        <f>CK39-CK58+TVA!CK59</f>
        <v>0</v>
      </c>
      <c r="CL19" s="10">
        <f>CL39-CL58+TVA!CL59</f>
        <v>0</v>
      </c>
      <c r="CM19" s="10">
        <f>CM39-CM58+TVA!CM59</f>
        <v>0</v>
      </c>
      <c r="CN19" s="10">
        <f>CN39-CN58+TVA!CN59</f>
        <v>0</v>
      </c>
      <c r="CO19" s="10">
        <f>CO39-CO58+TVA!CO59</f>
        <v>0</v>
      </c>
      <c r="CP19" s="10">
        <f>CP39-CP58+TVA!CP59</f>
        <v>0</v>
      </c>
      <c r="CQ19" s="10">
        <f>CQ39-CQ58+TVA!CQ59</f>
        <v>0</v>
      </c>
      <c r="CR19" s="10">
        <f>CR39-CR58+TVA!CR59</f>
        <v>0</v>
      </c>
      <c r="CS19" s="10">
        <f>CS39-CS58+TVA!CS59</f>
        <v>0</v>
      </c>
      <c r="CT19" s="10">
        <f>CT39-CT58+TVA!CT59</f>
        <v>0</v>
      </c>
      <c r="CU19" s="10">
        <f>CU39-CU58+TVA!CU59</f>
        <v>0</v>
      </c>
      <c r="CV19" s="10">
        <f>CV39-CV58+TVA!CV59</f>
        <v>0</v>
      </c>
      <c r="CW19" s="10">
        <f>CW39-CW58+TVA!CW59</f>
        <v>0</v>
      </c>
      <c r="CX19" s="10">
        <f>CX39-CX58+TVA!CX59</f>
        <v>0</v>
      </c>
      <c r="CY19" s="10">
        <f>CY39-CY58+TVA!CY59</f>
        <v>0</v>
      </c>
      <c r="CZ19" s="10">
        <f>CZ39-CZ58+TVA!CZ59</f>
        <v>0</v>
      </c>
      <c r="DA19" s="10">
        <f>DA39-DA58+TVA!DA59</f>
        <v>0</v>
      </c>
      <c r="DB19" s="10">
        <f>DB39-DB58+TVA!DB59</f>
        <v>0</v>
      </c>
      <c r="DC19" s="10">
        <f>DC39-DC58+TVA!DC59</f>
        <v>0</v>
      </c>
      <c r="DD19" s="10">
        <f>DD39-DD58+TVA!DD59</f>
        <v>0</v>
      </c>
      <c r="DE19" s="10">
        <f>DE39-DE58+TVA!DE59</f>
        <v>0</v>
      </c>
      <c r="DF19" s="10">
        <f>DF39-DF58+TVA!DF59</f>
        <v>0</v>
      </c>
      <c r="DG19" s="10">
        <f>DG39-DG58+TVA!DG59</f>
        <v>0</v>
      </c>
    </row>
    <row r="20">
      <c r="C20" s="6">
        <f>CONFIG!$C$25</f>
        <v>0</v>
      </c>
      <c r="D20" s="10">
        <f>D40-D59+TVA!D60</f>
        <v>0</v>
      </c>
      <c r="E20" s="10">
        <f>E40-E59+TVA!E60</f>
        <v>0</v>
      </c>
      <c r="F20" s="10">
        <f>F40-F59+TVA!F60</f>
        <v>0</v>
      </c>
      <c r="G20" s="10">
        <f>G40-G59+TVA!G60</f>
        <v>0</v>
      </c>
      <c r="H20" s="10">
        <f>H40-H59+TVA!H60</f>
        <v>0</v>
      </c>
      <c r="I20" s="10">
        <f>I40-I59+TVA!I60</f>
        <v>0</v>
      </c>
      <c r="J20" s="10">
        <f>J40-J59+TVA!J60</f>
        <v>0</v>
      </c>
      <c r="K20" s="10">
        <f>K40-K59+TVA!K60</f>
        <v>0</v>
      </c>
      <c r="L20" s="10">
        <f>L40-L59+TVA!L60</f>
        <v>0</v>
      </c>
      <c r="M20" s="10">
        <f>M40-M59+TVA!M60</f>
        <v>0</v>
      </c>
      <c r="N20" s="10">
        <f>N40-N59+TVA!N60</f>
        <v>0</v>
      </c>
      <c r="O20" s="10">
        <f>O40-O59+TVA!O60</f>
        <v>0</v>
      </c>
      <c r="P20" s="10">
        <f>P40-P59+TVA!P60</f>
        <v>0</v>
      </c>
      <c r="Q20" s="10">
        <f>Q40-Q59+TVA!Q60</f>
        <v>0</v>
      </c>
      <c r="R20" s="10">
        <f>R40-R59+TVA!R60</f>
        <v>0</v>
      </c>
      <c r="S20" s="10">
        <f>S40-S59+TVA!S60</f>
        <v>0</v>
      </c>
      <c r="T20" s="10">
        <f>T40-T59+TVA!T60</f>
        <v>0</v>
      </c>
      <c r="U20" s="10">
        <f>U40-U59+TVA!U60</f>
        <v>0</v>
      </c>
      <c r="V20" s="10">
        <f>V40-V59+TVA!V60</f>
        <v>0</v>
      </c>
      <c r="W20" s="10">
        <f>W40-W59+TVA!W60</f>
        <v>0</v>
      </c>
      <c r="X20" s="10">
        <f>X40-X59+TVA!X60</f>
        <v>0</v>
      </c>
      <c r="Y20" s="10">
        <f>Y40-Y59+TVA!Y60</f>
        <v>0</v>
      </c>
      <c r="Z20" s="10">
        <f>Z40-Z59+TVA!Z60</f>
        <v>0</v>
      </c>
      <c r="AA20" s="10">
        <f>AA40-AA59+TVA!AA60</f>
        <v>0</v>
      </c>
      <c r="AB20" s="10">
        <f>AB40-AB59+TVA!AB60</f>
        <v>0</v>
      </c>
      <c r="AC20" s="10">
        <f>AC40-AC59+TVA!AC60</f>
        <v>0</v>
      </c>
      <c r="AD20" s="10">
        <f>AD40-AD59+TVA!AD60</f>
        <v>0</v>
      </c>
      <c r="AE20" s="10">
        <f>AE40-AE59+TVA!AE60</f>
        <v>0</v>
      </c>
      <c r="AF20" s="10">
        <f>AF40-AF59+TVA!AF60</f>
        <v>0</v>
      </c>
      <c r="AG20" s="10">
        <f>AG40-AG59+TVA!AG60</f>
        <v>0</v>
      </c>
      <c r="AH20" s="10">
        <f>AH40-AH59+TVA!AH60</f>
        <v>0</v>
      </c>
      <c r="AI20" s="10">
        <f>AI40-AI59+TVA!AI60</f>
        <v>0</v>
      </c>
      <c r="AJ20" s="10">
        <f>AJ40-AJ59+TVA!AJ60</f>
        <v>0</v>
      </c>
      <c r="AK20" s="10">
        <f>AK40-AK59+TVA!AK60</f>
        <v>0</v>
      </c>
      <c r="AL20" s="10">
        <f>AL40-AL59+TVA!AL60</f>
        <v>0</v>
      </c>
      <c r="AM20" s="10">
        <f>AM40-AM59+TVA!AM60</f>
        <v>0</v>
      </c>
      <c r="AN20" s="10">
        <f>AN40-AN59+TVA!AN60</f>
        <v>0</v>
      </c>
      <c r="AO20" s="10">
        <f>AO40-AO59+TVA!AO60</f>
        <v>0</v>
      </c>
      <c r="AP20" s="10">
        <f>AP40-AP59+TVA!AP60</f>
        <v>0</v>
      </c>
      <c r="AQ20" s="10">
        <f>AQ40-AQ59+TVA!AQ60</f>
        <v>0</v>
      </c>
      <c r="AR20" s="10">
        <f>AR40-AR59+TVA!AR60</f>
        <v>0</v>
      </c>
      <c r="AS20" s="10">
        <f>AS40-AS59+TVA!AS60</f>
        <v>0</v>
      </c>
      <c r="AT20" s="10">
        <f>AT40-AT59+TVA!AT60</f>
        <v>0</v>
      </c>
      <c r="AU20" s="10">
        <f>AU40-AU59+TVA!AU60</f>
        <v>0</v>
      </c>
      <c r="AV20" s="10">
        <f>AV40-AV59+TVA!AV60</f>
        <v>0</v>
      </c>
      <c r="AW20" s="10">
        <f>AW40-AW59+TVA!AW60</f>
        <v>0</v>
      </c>
      <c r="AX20" s="10">
        <f>AX40-AX59+TVA!AX60</f>
        <v>0</v>
      </c>
      <c r="AY20" s="10">
        <f>AY40-AY59+TVA!AY60</f>
        <v>0</v>
      </c>
      <c r="AZ20" s="10">
        <f>AZ40-AZ59+TVA!AZ60</f>
        <v>0</v>
      </c>
      <c r="BA20" s="10">
        <f>BA40-BA59+TVA!BA60</f>
        <v>0</v>
      </c>
      <c r="BB20" s="10">
        <f>BB40-BB59+TVA!BB60</f>
        <v>0</v>
      </c>
      <c r="BC20" s="10">
        <f>BC40-BC59+TVA!BC60</f>
        <v>0</v>
      </c>
      <c r="BD20" s="10">
        <f>BD40-BD59+TVA!BD60</f>
        <v>0</v>
      </c>
      <c r="BE20" s="10">
        <f>BE40-BE59+TVA!BE60</f>
        <v>0</v>
      </c>
      <c r="BF20" s="10">
        <f>BF40-BF59+TVA!BF60</f>
        <v>0</v>
      </c>
      <c r="BG20" s="10">
        <f>BG40-BG59+TVA!BG60</f>
        <v>0</v>
      </c>
      <c r="BH20" s="10">
        <f>BH40-BH59+TVA!BH60</f>
        <v>0</v>
      </c>
      <c r="BI20" s="10">
        <f>BI40-BI59+TVA!BI60</f>
        <v>0</v>
      </c>
      <c r="BJ20" s="10">
        <f>BJ40-BJ59+TVA!BJ60</f>
        <v>0</v>
      </c>
      <c r="BK20" s="10">
        <f>BK40-BK59+TVA!BK60</f>
        <v>0</v>
      </c>
      <c r="BL20" s="10">
        <f>BL40-BL59+TVA!BL60</f>
        <v>0</v>
      </c>
      <c r="BM20" s="10">
        <f>BM40-BM59+TVA!BM60</f>
        <v>0</v>
      </c>
      <c r="BN20" s="10">
        <f>BN40-BN59+TVA!BN60</f>
        <v>0</v>
      </c>
      <c r="BO20" s="10">
        <f>BO40-BO59+TVA!BO60</f>
        <v>0</v>
      </c>
      <c r="BP20" s="10">
        <f>BP40-BP59+TVA!BP60</f>
        <v>0</v>
      </c>
      <c r="BQ20" s="10">
        <f>BQ40-BQ59+TVA!BQ60</f>
        <v>0</v>
      </c>
      <c r="BR20" s="10">
        <f>BR40-BR59+TVA!BR60</f>
        <v>0</v>
      </c>
      <c r="BS20" s="10">
        <f>BS40-BS59+TVA!BS60</f>
        <v>0</v>
      </c>
      <c r="BT20" s="10">
        <f>BT40-BT59+TVA!BT60</f>
        <v>0</v>
      </c>
      <c r="BU20" s="10">
        <f>BU40-BU59+TVA!BU60</f>
        <v>0</v>
      </c>
      <c r="BV20" s="10">
        <f>BV40-BV59+TVA!BV60</f>
        <v>0</v>
      </c>
      <c r="BW20" s="10">
        <f>BW40-BW59+TVA!BW60</f>
        <v>0</v>
      </c>
      <c r="BX20" s="10">
        <f>BX40-BX59+TVA!BX60</f>
        <v>0</v>
      </c>
      <c r="BY20" s="10">
        <f>BY40-BY59+TVA!BY60</f>
        <v>0</v>
      </c>
      <c r="BZ20" s="10">
        <f>BZ40-BZ59+TVA!BZ60</f>
        <v>0</v>
      </c>
      <c r="CA20" s="10">
        <f>CA40-CA59+TVA!CA60</f>
        <v>0</v>
      </c>
      <c r="CB20" s="10">
        <f>CB40-CB59+TVA!CB60</f>
        <v>0</v>
      </c>
      <c r="CC20" s="10">
        <f>CC40-CC59+TVA!CC60</f>
        <v>0</v>
      </c>
      <c r="CD20" s="10">
        <f>CD40-CD59+TVA!CD60</f>
        <v>0</v>
      </c>
      <c r="CE20" s="10">
        <f>CE40-CE59+TVA!CE60</f>
        <v>0</v>
      </c>
      <c r="CF20" s="10">
        <f>CF40-CF59+TVA!CF60</f>
        <v>0</v>
      </c>
      <c r="CG20" s="10">
        <f>CG40-CG59+TVA!CG60</f>
        <v>0</v>
      </c>
      <c r="CH20" s="10">
        <f>CH40-CH59+TVA!CH60</f>
        <v>0</v>
      </c>
      <c r="CI20" s="10">
        <f>CI40-CI59+TVA!CI60</f>
        <v>0</v>
      </c>
      <c r="CJ20" s="10">
        <f>CJ40-CJ59+TVA!CJ60</f>
        <v>0</v>
      </c>
      <c r="CK20" s="10">
        <f>CK40-CK59+TVA!CK60</f>
        <v>0</v>
      </c>
      <c r="CL20" s="10">
        <f>CL40-CL59+TVA!CL60</f>
        <v>0</v>
      </c>
      <c r="CM20" s="10">
        <f>CM40-CM59+TVA!CM60</f>
        <v>0</v>
      </c>
      <c r="CN20" s="10">
        <f>CN40-CN59+TVA!CN60</f>
        <v>0</v>
      </c>
      <c r="CO20" s="10">
        <f>CO40-CO59+TVA!CO60</f>
        <v>0</v>
      </c>
      <c r="CP20" s="10">
        <f>CP40-CP59+TVA!CP60</f>
        <v>0</v>
      </c>
      <c r="CQ20" s="10">
        <f>CQ40-CQ59+TVA!CQ60</f>
        <v>0</v>
      </c>
      <c r="CR20" s="10">
        <f>CR40-CR59+TVA!CR60</f>
        <v>0</v>
      </c>
      <c r="CS20" s="10">
        <f>CS40-CS59+TVA!CS60</f>
        <v>0</v>
      </c>
      <c r="CT20" s="10">
        <f>CT40-CT59+TVA!CT60</f>
        <v>0</v>
      </c>
      <c r="CU20" s="10">
        <f>CU40-CU59+TVA!CU60</f>
        <v>0</v>
      </c>
      <c r="CV20" s="10">
        <f>CV40-CV59+TVA!CV60</f>
        <v>0</v>
      </c>
      <c r="CW20" s="10">
        <f>CW40-CW59+TVA!CW60</f>
        <v>0</v>
      </c>
      <c r="CX20" s="10">
        <f>CX40-CX59+TVA!CX60</f>
        <v>0</v>
      </c>
      <c r="CY20" s="10">
        <f>CY40-CY59+TVA!CY60</f>
        <v>0</v>
      </c>
      <c r="CZ20" s="10">
        <f>CZ40-CZ59+TVA!CZ60</f>
        <v>0</v>
      </c>
      <c r="DA20" s="10">
        <f>DA40-DA59+TVA!DA60</f>
        <v>0</v>
      </c>
      <c r="DB20" s="10">
        <f>DB40-DB59+TVA!DB60</f>
        <v>0</v>
      </c>
      <c r="DC20" s="10">
        <f>DC40-DC59+TVA!DC60</f>
        <v>0</v>
      </c>
      <c r="DD20" s="10">
        <f>DD40-DD59+TVA!DD60</f>
        <v>0</v>
      </c>
      <c r="DE20" s="10">
        <f>DE40-DE59+TVA!DE60</f>
        <v>0</v>
      </c>
      <c r="DF20" s="10">
        <f>DF40-DF59+TVA!DF60</f>
        <v>0</v>
      </c>
      <c r="DG20" s="10">
        <f>DG40-DG59+TVA!DG60</f>
        <v>0</v>
      </c>
    </row>
    <row r="21"/>
    <row r="22">
      <c r="C22" s="6" t="str">
        <v>TOTAL</v>
      </c>
      <c r="D22" s="10">
        <f>D42-D61+TVA!D62+SUM(Trésorerie!$D43:D43)</f>
        <v>0</v>
      </c>
      <c r="E22" s="10">
        <f>E42-E61+TVA!E62+SUM(Trésorerie!$D43:E43)</f>
        <v>0</v>
      </c>
      <c r="F22" s="10">
        <f>F42-F61+TVA!F62+SUM(Trésorerie!$D43:F43)</f>
        <v>0</v>
      </c>
      <c r="G22" s="10">
        <f>G42-G61+TVA!G62+SUM(Trésorerie!$D43:G43)</f>
        <v>0</v>
      </c>
      <c r="H22" s="10">
        <f>H42-H61+TVA!H62+SUM(Trésorerie!$D43:H43)</f>
        <v>0</v>
      </c>
      <c r="I22" s="10">
        <f>I42-I61+TVA!I62+SUM(Trésorerie!$D43:I43)</f>
        <v>0</v>
      </c>
      <c r="J22" s="10">
        <f>J42-J61+TVA!J62+SUM(Trésorerie!$D43:J43)</f>
        <v>0</v>
      </c>
      <c r="K22" s="10">
        <f>K42-K61+TVA!K62+SUM(Trésorerie!$D43:K43)</f>
        <v>0</v>
      </c>
      <c r="L22" s="10">
        <f>L42-L61+TVA!L62+SUM(Trésorerie!$D43:L43)</f>
        <v>0</v>
      </c>
      <c r="M22" s="10">
        <f>M42-M61+TVA!M62+SUM(Trésorerie!$D43:M43)</f>
        <v>0</v>
      </c>
      <c r="N22" s="10">
        <f>N42-N61+TVA!N62+SUM(Trésorerie!$D43:N43)</f>
        <v>0</v>
      </c>
      <c r="O22" s="10">
        <f>O42-O61+TVA!O62+SUM(Trésorerie!$D43:O43)</f>
        <v>0</v>
      </c>
      <c r="P22" s="10">
        <f>P42-P61+TVA!P62+SUM(Trésorerie!$D43:P43)</f>
        <v>0</v>
      </c>
      <c r="Q22" s="10">
        <f>Q42-Q61+TVA!Q62+SUM(Trésorerie!$D43:Q43)</f>
        <v>0</v>
      </c>
      <c r="R22" s="10">
        <f>R42-R61+TVA!R62+SUM(Trésorerie!$D43:R43)</f>
        <v>0</v>
      </c>
      <c r="S22" s="10">
        <f>S42-S61+TVA!S62+SUM(Trésorerie!$D43:S43)</f>
        <v>0</v>
      </c>
      <c r="T22" s="10">
        <f>T42-T61+TVA!T62+SUM(Trésorerie!$D43:T43)</f>
        <v>0</v>
      </c>
      <c r="U22" s="10">
        <f>U42-U61+TVA!U62+SUM(Trésorerie!$D43:U43)</f>
        <v>0</v>
      </c>
      <c r="V22" s="10">
        <f>V42-V61+TVA!V62+SUM(Trésorerie!$D43:V43)</f>
        <v>0</v>
      </c>
      <c r="W22" s="10">
        <f>W42-W61+TVA!W62+SUM(Trésorerie!$D43:W43)</f>
        <v>0</v>
      </c>
      <c r="X22" s="10">
        <f>X42-X61+TVA!X62+SUM(Trésorerie!$D43:X43)</f>
        <v>0</v>
      </c>
      <c r="Y22" s="10">
        <f>Y42-Y61+TVA!Y62+SUM(Trésorerie!$D43:Y43)</f>
        <v>0</v>
      </c>
      <c r="Z22" s="10">
        <f>Z42-Z61+TVA!Z62+SUM(Trésorerie!$D43:Z43)</f>
        <v>0</v>
      </c>
      <c r="AA22" s="10">
        <f>AA42-AA61+TVA!AA62+SUM(Trésorerie!$D43:AA43)</f>
        <v>0</v>
      </c>
      <c r="AB22" s="10">
        <f>AB42-AB61+TVA!AB62+SUM(Trésorerie!$D43:AB43)</f>
        <v>0</v>
      </c>
      <c r="AC22" s="10">
        <f>AC42-AC61+TVA!AC62+SUM(Trésorerie!$D43:AC43)</f>
        <v>0</v>
      </c>
      <c r="AD22" s="10">
        <f>AD42-AD61+TVA!AD62+SUM(Trésorerie!$D43:AD43)</f>
        <v>0</v>
      </c>
      <c r="AE22" s="10">
        <f>AE42-AE61+TVA!AE62+SUM(Trésorerie!$D43:AE43)</f>
        <v>0</v>
      </c>
      <c r="AF22" s="10">
        <f>AF42-AF61+TVA!AF62+SUM(Trésorerie!$D43:AF43)</f>
        <v>0</v>
      </c>
      <c r="AG22" s="10">
        <f>AG42-AG61+TVA!AG62+SUM(Trésorerie!$D43:AG43)</f>
        <v>0</v>
      </c>
      <c r="AH22" s="10">
        <f>AH42-AH61+TVA!AH62+SUM(Trésorerie!$D43:AH43)</f>
        <v>0</v>
      </c>
      <c r="AI22" s="10">
        <f>AI42-AI61+TVA!AI62+SUM(Trésorerie!$D43:AI43)</f>
        <v>0</v>
      </c>
      <c r="AJ22" s="10">
        <f>AJ42-AJ61+TVA!AJ62+SUM(Trésorerie!$D43:AJ43)</f>
        <v>0</v>
      </c>
      <c r="AK22" s="10">
        <f>AK42-AK61+TVA!AK62+SUM(Trésorerie!$D43:AK43)</f>
        <v>0</v>
      </c>
      <c r="AL22" s="10">
        <f>AL42-AL61+TVA!AL62+SUM(Trésorerie!$D43:AL43)</f>
        <v>0</v>
      </c>
      <c r="AM22" s="10">
        <f>AM42-AM61+TVA!AM62+SUM(Trésorerie!$D43:AM43)</f>
        <v>0</v>
      </c>
      <c r="AN22" s="10">
        <f>AN42-AN61+TVA!AN62+SUM(Trésorerie!$D43:AN43)</f>
        <v>0</v>
      </c>
      <c r="AO22" s="10">
        <f>AO42-AO61+TVA!AO62+SUM(Trésorerie!$D43:AO43)</f>
        <v>0</v>
      </c>
      <c r="AP22" s="10">
        <f>AP42-AP61+TVA!AP62+SUM(Trésorerie!$D43:AP43)</f>
        <v>0</v>
      </c>
      <c r="AQ22" s="10">
        <f>AQ42-AQ61+TVA!AQ62+SUM(Trésorerie!$D43:AQ43)</f>
        <v>0</v>
      </c>
      <c r="AR22" s="10">
        <f>AR42-AR61+TVA!AR62+SUM(Trésorerie!$D43:AR43)</f>
        <v>0</v>
      </c>
      <c r="AS22" s="10">
        <f>AS42-AS61+TVA!AS62+SUM(Trésorerie!$D43:AS43)</f>
        <v>0</v>
      </c>
      <c r="AT22" s="10">
        <f>AT42-AT61+TVA!AT62+SUM(Trésorerie!$D43:AT43)</f>
        <v>0</v>
      </c>
      <c r="AU22" s="10">
        <f>AU42-AU61+TVA!AU62+SUM(Trésorerie!$D43:AU43)</f>
        <v>0</v>
      </c>
      <c r="AV22" s="10">
        <f>AV42-AV61+TVA!AV62+SUM(Trésorerie!$D43:AV43)</f>
        <v>0</v>
      </c>
      <c r="AW22" s="10">
        <f>AW42-AW61+TVA!AW62+SUM(Trésorerie!$D43:AW43)</f>
        <v>0</v>
      </c>
      <c r="AX22" s="10">
        <f>AX42-AX61+TVA!AX62+SUM(Trésorerie!$D43:AX43)</f>
        <v>0</v>
      </c>
      <c r="AY22" s="10">
        <f>AY42-AY61+TVA!AY62+SUM(Trésorerie!$D43:AY43)</f>
        <v>0</v>
      </c>
      <c r="AZ22" s="10">
        <f>AZ42-AZ61+TVA!AZ62+SUM(Trésorerie!$D43:AZ43)</f>
        <v>0</v>
      </c>
      <c r="BA22" s="10">
        <f>BA42-BA61+TVA!BA62+SUM(Trésorerie!$D43:BA43)</f>
        <v>0</v>
      </c>
      <c r="BB22" s="10">
        <f>BB42-BB61+TVA!BB62+SUM(Trésorerie!$D43:BB43)</f>
        <v>0</v>
      </c>
      <c r="BC22" s="10">
        <f>BC42-BC61+TVA!BC62+SUM(Trésorerie!$D43:BC43)</f>
        <v>0</v>
      </c>
      <c r="BD22" s="10">
        <f>BD42-BD61+TVA!BD62+SUM(Trésorerie!$D43:BD43)</f>
        <v>0</v>
      </c>
      <c r="BE22" s="10">
        <f>BE42-BE61+TVA!BE62+SUM(Trésorerie!$D43:BE43)</f>
        <v>0</v>
      </c>
      <c r="BF22" s="10">
        <f>BF42-BF61+TVA!BF62+SUM(Trésorerie!$D43:BF43)</f>
        <v>0</v>
      </c>
      <c r="BG22" s="10">
        <f>BG42-BG61+TVA!BG62+SUM(Trésorerie!$D43:BG43)</f>
        <v>0</v>
      </c>
      <c r="BH22" s="10">
        <f>BH42-BH61+TVA!BH62+SUM(Trésorerie!$D43:BH43)</f>
        <v>0</v>
      </c>
      <c r="BI22" s="10">
        <f>BI42-BI61+TVA!BI62+SUM(Trésorerie!$D43:BI43)</f>
        <v>0</v>
      </c>
      <c r="BJ22" s="10">
        <f>BJ42-BJ61+TVA!BJ62+SUM(Trésorerie!$D43:BJ43)</f>
        <v>0</v>
      </c>
      <c r="BK22" s="10">
        <f>BK42-BK61+TVA!BK62+SUM(Trésorerie!$D43:BK43)</f>
        <v>0</v>
      </c>
      <c r="BL22" s="10">
        <f>BL42-BL61+TVA!BL62+SUM(Trésorerie!$D43:BL43)</f>
        <v>0</v>
      </c>
      <c r="BM22" s="10">
        <f>BM42-BM61+TVA!BM62+SUM(Trésorerie!$D43:BM43)</f>
        <v>0</v>
      </c>
      <c r="BN22" s="10">
        <f>BN42-BN61+TVA!BN62+SUM(Trésorerie!$D43:BN43)</f>
        <v>0</v>
      </c>
      <c r="BO22" s="10">
        <f>BO42-BO61+TVA!BO62+SUM(Trésorerie!$D43:BO43)</f>
        <v>0</v>
      </c>
      <c r="BP22" s="10">
        <f>BP42-BP61+TVA!BP62+SUM(Trésorerie!$D43:BP43)</f>
        <v>0</v>
      </c>
      <c r="BQ22" s="10">
        <f>BQ42-BQ61+TVA!BQ62+SUM(Trésorerie!$D43:BQ43)</f>
        <v>0</v>
      </c>
      <c r="BR22" s="10">
        <f>BR42-BR61+TVA!BR62+SUM(Trésorerie!$D43:BR43)</f>
        <v>0</v>
      </c>
      <c r="BS22" s="10">
        <f>BS42-BS61+TVA!BS62+SUM(Trésorerie!$D43:BS43)</f>
        <v>0</v>
      </c>
      <c r="BT22" s="10">
        <f>BT42-BT61+TVA!BT62+SUM(Trésorerie!$D43:BT43)</f>
        <v>0</v>
      </c>
      <c r="BU22" s="10">
        <f>BU42-BU61+TVA!BU62+SUM(Trésorerie!$D43:BU43)</f>
        <v>0</v>
      </c>
      <c r="BV22" s="10">
        <f>BV42-BV61+TVA!BV62+SUM(Trésorerie!$D43:BV43)</f>
        <v>0</v>
      </c>
      <c r="BW22" s="10">
        <f>BW42-BW61+TVA!BW62+SUM(Trésorerie!$D43:BW43)</f>
        <v>0</v>
      </c>
      <c r="BX22" s="10">
        <f>BX42-BX61+TVA!BX62+SUM(Trésorerie!$D43:BX43)</f>
        <v>0</v>
      </c>
      <c r="BY22" s="10">
        <f>BY42-BY61+TVA!BY62+SUM(Trésorerie!$D43:BY43)</f>
        <v>0</v>
      </c>
      <c r="BZ22" s="10">
        <f>BZ42-BZ61+TVA!BZ62+SUM(Trésorerie!$D43:BZ43)</f>
        <v>0</v>
      </c>
      <c r="CA22" s="10">
        <f>CA42-CA61+TVA!CA62+SUM(Trésorerie!$D43:CA43)</f>
        <v>0</v>
      </c>
      <c r="CB22" s="10">
        <f>CB42-CB61+TVA!CB62+SUM(Trésorerie!$D43:CB43)</f>
        <v>0</v>
      </c>
      <c r="CC22" s="10">
        <f>CC42-CC61+TVA!CC62+SUM(Trésorerie!$D43:CC43)</f>
        <v>0</v>
      </c>
      <c r="CD22" s="10">
        <f>CD42-CD61+TVA!CD62+SUM(Trésorerie!$D43:CD43)</f>
        <v>0</v>
      </c>
      <c r="CE22" s="10">
        <f>CE42-CE61+TVA!CE62+SUM(Trésorerie!$D43:CE43)</f>
        <v>0</v>
      </c>
      <c r="CF22" s="10">
        <f>CF42-CF61+TVA!CF62+SUM(Trésorerie!$D43:CF43)</f>
        <v>0</v>
      </c>
      <c r="CG22" s="10">
        <f>CG42-CG61+TVA!CG62+SUM(Trésorerie!$D43:CG43)</f>
        <v>0</v>
      </c>
      <c r="CH22" s="10">
        <f>CH42-CH61+TVA!CH62+SUM(Trésorerie!$D43:CH43)</f>
        <v>0</v>
      </c>
      <c r="CI22" s="10">
        <f>CI42-CI61+TVA!CI62+SUM(Trésorerie!$D43:CI43)</f>
        <v>0</v>
      </c>
      <c r="CJ22" s="10">
        <f>CJ42-CJ61+TVA!CJ62+SUM(Trésorerie!$D43:CJ43)</f>
        <v>0</v>
      </c>
      <c r="CK22" s="10">
        <f>CK42-CK61+TVA!CK62+SUM(Trésorerie!$D43:CK43)</f>
        <v>0</v>
      </c>
      <c r="CL22" s="10">
        <f>CL42-CL61+TVA!CL62+SUM(Trésorerie!$D43:CL43)</f>
        <v>0</v>
      </c>
      <c r="CM22" s="10">
        <f>CM42-CM61+TVA!CM62+SUM(Trésorerie!$D43:CM43)</f>
        <v>0</v>
      </c>
      <c r="CN22" s="10">
        <f>CN42-CN61+TVA!CN62+SUM(Trésorerie!$D43:CN43)</f>
        <v>0</v>
      </c>
      <c r="CO22" s="10">
        <f>CO42-CO61+TVA!CO62+SUM(Trésorerie!$D43:CO43)</f>
        <v>0</v>
      </c>
      <c r="CP22" s="10">
        <f>CP42-CP61+TVA!CP62+SUM(Trésorerie!$D43:CP43)</f>
        <v>0</v>
      </c>
      <c r="CQ22" s="10">
        <f>CQ42-CQ61+TVA!CQ62+SUM(Trésorerie!$D43:CQ43)</f>
        <v>0</v>
      </c>
      <c r="CR22" s="10">
        <f>CR42-CR61+TVA!CR62+SUM(Trésorerie!$D43:CR43)</f>
        <v>0</v>
      </c>
      <c r="CS22" s="10">
        <f>CS42-CS61+TVA!CS62+SUM(Trésorerie!$D43:CS43)</f>
        <v>0</v>
      </c>
      <c r="CT22" s="10">
        <f>CT42-CT61+TVA!CT62+SUM(Trésorerie!$D43:CT43)</f>
        <v>0</v>
      </c>
      <c r="CU22" s="10">
        <f>CU42-CU61+TVA!CU62+SUM(Trésorerie!$D43:CU43)</f>
        <v>0</v>
      </c>
      <c r="CV22" s="10">
        <f>CV42-CV61+TVA!CV62+SUM(Trésorerie!$D43:CV43)</f>
        <v>0</v>
      </c>
      <c r="CW22" s="10">
        <f>CW42-CW61+TVA!CW62+SUM(Trésorerie!$D43:CW43)</f>
        <v>0</v>
      </c>
      <c r="CX22" s="10">
        <f>CX42-CX61+TVA!CX62+SUM(Trésorerie!$D43:CX43)</f>
        <v>0</v>
      </c>
      <c r="CY22" s="10">
        <f>CY42-CY61+TVA!CY62+SUM(Trésorerie!$D43:CY43)</f>
        <v>0</v>
      </c>
      <c r="CZ22" s="10">
        <f>CZ42-CZ61+TVA!CZ62+SUM(Trésorerie!$D43:CZ43)</f>
        <v>0</v>
      </c>
      <c r="DA22" s="10">
        <f>DA42-DA61+TVA!DA62+SUM(Trésorerie!$D43:DA43)</f>
        <v>0</v>
      </c>
      <c r="DB22" s="10">
        <f>DB42-DB61+TVA!DB62+SUM(Trésorerie!$D43:DB43)</f>
        <v>0</v>
      </c>
      <c r="DC22" s="10">
        <f>DC42-DC61+TVA!DC62+SUM(Trésorerie!$D43:DC43)</f>
        <v>0</v>
      </c>
      <c r="DD22" s="10">
        <f>DD42-DD61+TVA!DD62+SUM(Trésorerie!$D43:DD43)</f>
        <v>0</v>
      </c>
      <c r="DE22" s="10">
        <f>DE42-DE61+TVA!DE62+SUM(Trésorerie!$D43:DE43)</f>
        <v>0</v>
      </c>
      <c r="DF22" s="10">
        <f>DF42-DF61+TVA!DF62+SUM(Trésorerie!$D43:DF43)</f>
        <v>0</v>
      </c>
      <c r="DG22" s="10">
        <f>DG42-DG61+TVA!DG62+SUM(Trésorerie!$D43:DG43)</f>
        <v>0</v>
      </c>
    </row>
    <row r="23">
      <c r="C23" s="6" t="str">
        <v>BFR Annuel MAX</v>
      </c>
      <c r="D23" s="10">
        <f>MAX(D22:O22)</f>
        <v>0</v>
      </c>
      <c r="P23" s="10">
        <f>MAX(P22:AA22)</f>
        <v>0</v>
      </c>
      <c r="AB23" s="10">
        <f>MAX(AB22:AM22)</f>
        <v>0</v>
      </c>
      <c r="AN23" s="10">
        <f>MAX(AN22:AY22)</f>
        <v>0</v>
      </c>
      <c r="AZ23" s="10">
        <f>MAX(AZ22:BK22)</f>
        <v>0</v>
      </c>
      <c r="BL23" s="10">
        <f>MAX(BL22:BW22)</f>
        <v>0</v>
      </c>
      <c r="BX23" s="10">
        <f>MAX(BX22:CI22)</f>
        <v>0</v>
      </c>
      <c r="CJ23" s="10">
        <f>MAX(CJ22:CU22)</f>
        <v>0</v>
      </c>
      <c r="CV23" s="10">
        <f>MAX(CV22:DG22)</f>
        <v>0</v>
      </c>
    </row>
    <row r="24"/>
    <row r="25" ht="15" customHeight="1">
      <c r="C25" t="str">
        <v>Créances clients</v>
      </c>
    </row>
    <row r="26" ht="15" customHeight="1"/>
    <row r="27" ht="15" customHeight="1">
      <c r="D27">
        <f>+D7</f>
        <v>2021</v>
      </c>
      <c r="P27">
        <f>+P7</f>
        <v>2022</v>
      </c>
      <c r="AB27">
        <f>+AB7</f>
        <v>2023</v>
      </c>
      <c r="AN27">
        <f>+AN7</f>
        <v>2024</v>
      </c>
      <c r="AZ27">
        <f>+AZ7</f>
        <v>2025</v>
      </c>
      <c r="BL27">
        <f>+BL7</f>
        <v>2026</v>
      </c>
      <c r="BX27">
        <f>+BX7</f>
        <v>2027</v>
      </c>
      <c r="CJ27">
        <f>+CJ7</f>
        <v>2028</v>
      </c>
      <c r="CV27">
        <f>+CV7</f>
        <v>2029</v>
      </c>
    </row>
    <row r="28" ht="15" customHeight="1">
      <c r="C28" s="6" t="str">
        <v>Activités</v>
      </c>
      <c r="D28" s="9">
        <f>CONFIG!$D$7</f>
        <v>44197</v>
      </c>
      <c r="E28" s="9">
        <f>DATE(YEAR(D28),MONTH(D28)+1,DAY(D28))</f>
        <v>44228</v>
      </c>
      <c r="F28" s="9">
        <f>DATE(YEAR(E28),MONTH(E28)+1,DAY(E28))</f>
        <v>44256</v>
      </c>
      <c r="G28" s="9">
        <f>DATE(YEAR(F28),MONTH(F28)+1,DAY(F28))</f>
        <v>44287</v>
      </c>
      <c r="H28" s="9">
        <f>DATE(YEAR(G28),MONTH(G28)+1,DAY(G28))</f>
        <v>44317</v>
      </c>
      <c r="I28" s="9">
        <f>DATE(YEAR(H28),MONTH(H28)+1,DAY(H28))</f>
        <v>44348</v>
      </c>
      <c r="J28" s="9">
        <f>DATE(YEAR(I28),MONTH(I28)+1,DAY(I28))</f>
        <v>44378</v>
      </c>
      <c r="K28" s="9">
        <f>DATE(YEAR(J28),MONTH(J28)+1,DAY(J28))</f>
        <v>44409</v>
      </c>
      <c r="L28" s="9">
        <f>DATE(YEAR(K28),MONTH(K28)+1,DAY(K28))</f>
        <v>44440</v>
      </c>
      <c r="M28" s="9">
        <f>DATE(YEAR(L28),MONTH(L28)+1,DAY(L28))</f>
        <v>44470</v>
      </c>
      <c r="N28" s="9">
        <f>DATE(YEAR(M28),MONTH(M28)+1,DAY(M28))</f>
        <v>44501</v>
      </c>
      <c r="O28" s="9">
        <f>DATE(YEAR(N28),MONTH(N28)+1,DAY(N28))</f>
        <v>44531</v>
      </c>
      <c r="P28" s="9">
        <f>DATE(YEAR(O28),MONTH(O28)+1,DAY(O28))</f>
        <v>44562</v>
      </c>
      <c r="Q28" s="9">
        <f>DATE(YEAR(P28),MONTH(P28)+1,DAY(P28))</f>
        <v>44593</v>
      </c>
      <c r="R28" s="9">
        <f>DATE(YEAR(Q28),MONTH(Q28)+1,DAY(Q28))</f>
        <v>44621</v>
      </c>
      <c r="S28" s="9">
        <f>DATE(YEAR(R28),MONTH(R28)+1,DAY(R28))</f>
        <v>44652</v>
      </c>
      <c r="T28" s="9">
        <f>DATE(YEAR(S28),MONTH(S28)+1,DAY(S28))</f>
        <v>44682</v>
      </c>
      <c r="U28" s="9">
        <f>DATE(YEAR(T28),MONTH(T28)+1,DAY(T28))</f>
        <v>44713</v>
      </c>
      <c r="V28" s="9">
        <f>DATE(YEAR(U28),MONTH(U28)+1,DAY(U28))</f>
        <v>44743</v>
      </c>
      <c r="W28" s="9">
        <f>DATE(YEAR(V28),MONTH(V28)+1,DAY(V28))</f>
        <v>44774</v>
      </c>
      <c r="X28" s="9">
        <f>DATE(YEAR(W28),MONTH(W28)+1,DAY(W28))</f>
        <v>44805</v>
      </c>
      <c r="Y28" s="9">
        <f>DATE(YEAR(X28),MONTH(X28)+1,DAY(X28))</f>
        <v>44835</v>
      </c>
      <c r="Z28" s="9">
        <f>DATE(YEAR(Y28),MONTH(Y28)+1,DAY(Y28))</f>
        <v>44866</v>
      </c>
      <c r="AA28" s="9">
        <f>DATE(YEAR(Z28),MONTH(Z28)+1,DAY(Z28))</f>
        <v>44896</v>
      </c>
      <c r="AB28" s="9">
        <f>DATE(YEAR(AA28),MONTH(AA28)+1,DAY(AA28))</f>
        <v>44927</v>
      </c>
      <c r="AC28" s="9">
        <f>DATE(YEAR(AB28),MONTH(AB28)+1,DAY(AB28))</f>
        <v>44958</v>
      </c>
      <c r="AD28" s="9">
        <f>DATE(YEAR(AC28),MONTH(AC28)+1,DAY(AC28))</f>
        <v>44986</v>
      </c>
      <c r="AE28" s="9">
        <f>DATE(YEAR(AD28),MONTH(AD28)+1,DAY(AD28))</f>
        <v>45017</v>
      </c>
      <c r="AF28" s="9">
        <f>DATE(YEAR(AE28),MONTH(AE28)+1,DAY(AE28))</f>
        <v>45047</v>
      </c>
      <c r="AG28" s="9">
        <f>DATE(YEAR(AF28),MONTH(AF28)+1,DAY(AF28))</f>
        <v>45078</v>
      </c>
      <c r="AH28" s="9">
        <f>DATE(YEAR(AG28),MONTH(AG28)+1,DAY(AG28))</f>
        <v>45108</v>
      </c>
      <c r="AI28" s="9">
        <f>DATE(YEAR(AH28),MONTH(AH28)+1,DAY(AH28))</f>
        <v>45139</v>
      </c>
      <c r="AJ28" s="9">
        <f>DATE(YEAR(AI28),MONTH(AI28)+1,DAY(AI28))</f>
        <v>45170</v>
      </c>
      <c r="AK28" s="9">
        <f>DATE(YEAR(AJ28),MONTH(AJ28)+1,DAY(AJ28))</f>
        <v>45200</v>
      </c>
      <c r="AL28" s="9">
        <f>DATE(YEAR(AK28),MONTH(AK28)+1,DAY(AK28))</f>
        <v>45231</v>
      </c>
      <c r="AM28" s="9">
        <f>DATE(YEAR(AL28),MONTH(AL28)+1,DAY(AL28))</f>
        <v>45261</v>
      </c>
      <c r="AN28" s="9">
        <f>DATE(YEAR(AM28),MONTH(AM28)+1,DAY(AM28))</f>
        <v>45292</v>
      </c>
      <c r="AO28" s="9">
        <f>DATE(YEAR(AN28),MONTH(AN28)+1,DAY(AN28))</f>
        <v>45323</v>
      </c>
      <c r="AP28" s="9">
        <f>DATE(YEAR(AO28),MONTH(AO28)+1,DAY(AO28))</f>
        <v>45352</v>
      </c>
      <c r="AQ28" s="9">
        <f>DATE(YEAR(AP28),MONTH(AP28)+1,DAY(AP28))</f>
        <v>45383</v>
      </c>
      <c r="AR28" s="9">
        <f>DATE(YEAR(AQ28),MONTH(AQ28)+1,DAY(AQ28))</f>
        <v>45413</v>
      </c>
      <c r="AS28" s="9">
        <f>DATE(YEAR(AR28),MONTH(AR28)+1,DAY(AR28))</f>
        <v>45444</v>
      </c>
      <c r="AT28" s="9">
        <f>DATE(YEAR(AS28),MONTH(AS28)+1,DAY(AS28))</f>
        <v>45474</v>
      </c>
      <c r="AU28" s="9">
        <f>DATE(YEAR(AT28),MONTH(AT28)+1,DAY(AT28))</f>
        <v>45505</v>
      </c>
      <c r="AV28" s="9">
        <f>DATE(YEAR(AU28),MONTH(AU28)+1,DAY(AU28))</f>
        <v>45536</v>
      </c>
      <c r="AW28" s="9">
        <f>DATE(YEAR(AV28),MONTH(AV28)+1,DAY(AV28))</f>
        <v>45566</v>
      </c>
      <c r="AX28" s="9">
        <f>DATE(YEAR(AW28),MONTH(AW28)+1,DAY(AW28))</f>
        <v>45597</v>
      </c>
      <c r="AY28" s="9">
        <f>DATE(YEAR(AX28),MONTH(AX28)+1,DAY(AX28))</f>
        <v>45627</v>
      </c>
      <c r="AZ28" s="9">
        <f>DATE(YEAR(AY28),MONTH(AY28)+1,DAY(AY28))</f>
        <v>45658</v>
      </c>
      <c r="BA28" s="9">
        <f>DATE(YEAR(AZ28),MONTH(AZ28)+1,DAY(AZ28))</f>
        <v>45689</v>
      </c>
      <c r="BB28" s="9">
        <f>DATE(YEAR(BA28),MONTH(BA28)+1,DAY(BA28))</f>
        <v>45717</v>
      </c>
      <c r="BC28" s="9">
        <f>DATE(YEAR(BB28),MONTH(BB28)+1,DAY(BB28))</f>
        <v>45748</v>
      </c>
      <c r="BD28" s="9">
        <f>DATE(YEAR(BC28),MONTH(BC28)+1,DAY(BC28))</f>
        <v>45778</v>
      </c>
      <c r="BE28" s="9">
        <f>DATE(YEAR(BD28),MONTH(BD28)+1,DAY(BD28))</f>
        <v>45809</v>
      </c>
      <c r="BF28" s="9">
        <f>DATE(YEAR(BE28),MONTH(BE28)+1,DAY(BE28))</f>
        <v>45839</v>
      </c>
      <c r="BG28" s="9">
        <f>DATE(YEAR(BF28),MONTH(BF28)+1,DAY(BF28))</f>
        <v>45870</v>
      </c>
      <c r="BH28" s="9">
        <f>DATE(YEAR(BG28),MONTH(BG28)+1,DAY(BG28))</f>
        <v>45901</v>
      </c>
      <c r="BI28" s="9">
        <f>DATE(YEAR(BH28),MONTH(BH28)+1,DAY(BH28))</f>
        <v>45931</v>
      </c>
      <c r="BJ28" s="9">
        <f>DATE(YEAR(BI28),MONTH(BI28)+1,DAY(BI28))</f>
        <v>45962</v>
      </c>
      <c r="BK28" s="9">
        <f>DATE(YEAR(BJ28),MONTH(BJ28)+1,DAY(BJ28))</f>
        <v>45992</v>
      </c>
      <c r="BL28" s="9">
        <f>DATE(YEAR(BK28),MONTH(BK28)+1,DAY(BK28))</f>
        <v>46023</v>
      </c>
      <c r="BM28" s="9">
        <f>DATE(YEAR(BL28),MONTH(BL28)+1,DAY(BL28))</f>
        <v>46054</v>
      </c>
      <c r="BN28" s="9">
        <f>DATE(YEAR(BM28),MONTH(BM28)+1,DAY(BM28))</f>
        <v>46082</v>
      </c>
      <c r="BO28" s="9">
        <f>DATE(YEAR(BN28),MONTH(BN28)+1,DAY(BN28))</f>
        <v>46113</v>
      </c>
      <c r="BP28" s="9">
        <f>DATE(YEAR(BO28),MONTH(BO28)+1,DAY(BO28))</f>
        <v>46143</v>
      </c>
      <c r="BQ28" s="9">
        <f>DATE(YEAR(BP28),MONTH(BP28)+1,DAY(BP28))</f>
        <v>46174</v>
      </c>
      <c r="BR28" s="9">
        <f>DATE(YEAR(BQ28),MONTH(BQ28)+1,DAY(BQ28))</f>
        <v>46204</v>
      </c>
      <c r="BS28" s="9">
        <f>DATE(YEAR(BR28),MONTH(BR28)+1,DAY(BR28))</f>
        <v>46235</v>
      </c>
      <c r="BT28" s="9">
        <f>DATE(YEAR(BS28),MONTH(BS28)+1,DAY(BS28))</f>
        <v>46266</v>
      </c>
      <c r="BU28" s="9">
        <f>DATE(YEAR(BT28),MONTH(BT28)+1,DAY(BT28))</f>
        <v>46296</v>
      </c>
      <c r="BV28" s="9">
        <f>DATE(YEAR(BU28),MONTH(BU28)+1,DAY(BU28))</f>
        <v>46327</v>
      </c>
      <c r="BW28" s="9">
        <f>DATE(YEAR(BV28),MONTH(BV28)+1,DAY(BV28))</f>
        <v>46357</v>
      </c>
      <c r="BX28" s="9">
        <f>DATE(YEAR(BW28),MONTH(BW28)+1,DAY(BW28))</f>
        <v>46388</v>
      </c>
      <c r="BY28" s="9">
        <f>DATE(YEAR(BX28),MONTH(BX28)+1,DAY(BX28))</f>
        <v>46419</v>
      </c>
      <c r="BZ28" s="9">
        <f>DATE(YEAR(BY28),MONTH(BY28)+1,DAY(BY28))</f>
        <v>46447</v>
      </c>
      <c r="CA28" s="9">
        <f>DATE(YEAR(BZ28),MONTH(BZ28)+1,DAY(BZ28))</f>
        <v>46478</v>
      </c>
      <c r="CB28" s="9">
        <f>DATE(YEAR(CA28),MONTH(CA28)+1,DAY(CA28))</f>
        <v>46508</v>
      </c>
      <c r="CC28" s="9">
        <f>DATE(YEAR(CB28),MONTH(CB28)+1,DAY(CB28))</f>
        <v>46539</v>
      </c>
      <c r="CD28" s="9">
        <f>DATE(YEAR(CC28),MONTH(CC28)+1,DAY(CC28))</f>
        <v>46569</v>
      </c>
      <c r="CE28" s="9">
        <f>DATE(YEAR(CD28),MONTH(CD28)+1,DAY(CD28))</f>
        <v>46600</v>
      </c>
      <c r="CF28" s="9">
        <f>DATE(YEAR(CE28),MONTH(CE28)+1,DAY(CE28))</f>
        <v>46631</v>
      </c>
      <c r="CG28" s="9">
        <f>DATE(YEAR(CF28),MONTH(CF28)+1,DAY(CF28))</f>
        <v>46661</v>
      </c>
      <c r="CH28" s="9">
        <f>DATE(YEAR(CG28),MONTH(CG28)+1,DAY(CG28))</f>
        <v>46692</v>
      </c>
      <c r="CI28" s="9">
        <f>DATE(YEAR(CH28),MONTH(CH28)+1,DAY(CH28))</f>
        <v>46722</v>
      </c>
      <c r="CJ28" s="9">
        <f>DATE(YEAR(CI28),MONTH(CI28)+1,DAY(CI28))</f>
        <v>46753</v>
      </c>
      <c r="CK28" s="9">
        <f>DATE(YEAR(CJ28),MONTH(CJ28)+1,DAY(CJ28))</f>
        <v>46784</v>
      </c>
      <c r="CL28" s="9">
        <f>DATE(YEAR(CK28),MONTH(CK28)+1,DAY(CK28))</f>
        <v>46813</v>
      </c>
      <c r="CM28" s="9">
        <f>DATE(YEAR(CL28),MONTH(CL28)+1,DAY(CL28))</f>
        <v>46844</v>
      </c>
      <c r="CN28" s="9">
        <f>DATE(YEAR(CM28),MONTH(CM28)+1,DAY(CM28))</f>
        <v>46874</v>
      </c>
      <c r="CO28" s="9">
        <f>DATE(YEAR(CN28),MONTH(CN28)+1,DAY(CN28))</f>
        <v>46905</v>
      </c>
      <c r="CP28" s="9">
        <f>DATE(YEAR(CO28),MONTH(CO28)+1,DAY(CO28))</f>
        <v>46935</v>
      </c>
      <c r="CQ28" s="9">
        <f>DATE(YEAR(CP28),MONTH(CP28)+1,DAY(CP28))</f>
        <v>46966</v>
      </c>
      <c r="CR28" s="9">
        <f>DATE(YEAR(CQ28),MONTH(CQ28)+1,DAY(CQ28))</f>
        <v>46997</v>
      </c>
      <c r="CS28" s="9">
        <f>DATE(YEAR(CR28),MONTH(CR28)+1,DAY(CR28))</f>
        <v>47027</v>
      </c>
      <c r="CT28" s="9">
        <f>DATE(YEAR(CS28),MONTH(CS28)+1,DAY(CS28))</f>
        <v>47058</v>
      </c>
      <c r="CU28" s="9">
        <f>DATE(YEAR(CT28),MONTH(CT28)+1,DAY(CT28))</f>
        <v>47088</v>
      </c>
      <c r="CV28" s="9">
        <f>DATE(YEAR(CU28),MONTH(CU28)+1,DAY(CU28))</f>
        <v>47119</v>
      </c>
      <c r="CW28" s="9">
        <f>DATE(YEAR(CV28),MONTH(CV28)+1,DAY(CV28))</f>
        <v>47150</v>
      </c>
      <c r="CX28" s="9">
        <f>DATE(YEAR(CW28),MONTH(CW28)+1,DAY(CW28))</f>
        <v>47178</v>
      </c>
      <c r="CY28" s="9">
        <f>DATE(YEAR(CX28),MONTH(CX28)+1,DAY(CX28))</f>
        <v>47209</v>
      </c>
      <c r="CZ28" s="9">
        <f>DATE(YEAR(CY28),MONTH(CY28)+1,DAY(CY28))</f>
        <v>47239</v>
      </c>
      <c r="DA28" s="9">
        <f>DATE(YEAR(CZ28),MONTH(CZ28)+1,DAY(CZ28))</f>
        <v>47270</v>
      </c>
      <c r="DB28" s="9">
        <f>DATE(YEAR(DA28),MONTH(DA28)+1,DAY(DA28))</f>
        <v>47300</v>
      </c>
      <c r="DC28" s="9">
        <f>DATE(YEAR(DB28),MONTH(DB28)+1,DAY(DB28))</f>
        <v>47331</v>
      </c>
      <c r="DD28" s="9">
        <f>DATE(YEAR(DC28),MONTH(DC28)+1,DAY(DC28))</f>
        <v>47362</v>
      </c>
      <c r="DE28" s="9">
        <f>DATE(YEAR(DD28),MONTH(DD28)+1,DAY(DD28))</f>
        <v>47392</v>
      </c>
      <c r="DF28" s="9">
        <f>DATE(YEAR(DE28),MONTH(DE28)+1,DAY(DE28))</f>
        <v>47423</v>
      </c>
      <c r="DG28" s="9">
        <f>DATE(YEAR(DF28),MONTH(DF28)+1,DAY(DF28))</f>
        <v>47453</v>
      </c>
    </row>
    <row r="29" ht="15" customHeight="1">
      <c r="C29" s="6">
        <f>CONFIG!$C$14</f>
        <v>0</v>
      </c>
      <c r="D29" s="10">
        <f>'Commandes - Calculs auto'!D29-'Commandes - Calculs auto'!D9</f>
        <v>0</v>
      </c>
      <c r="E29" s="10">
        <f>+D29+'Commandes - Calculs auto'!E29-'Commandes - Calculs auto'!E9</f>
        <v>0</v>
      </c>
      <c r="F29" s="10">
        <f>+E29+'Commandes - Calculs auto'!F29-'Commandes - Calculs auto'!F9</f>
        <v>0</v>
      </c>
      <c r="G29" s="10">
        <f>+F29+'Commandes - Calculs auto'!G29-'Commandes - Calculs auto'!G9</f>
        <v>0</v>
      </c>
      <c r="H29" s="10">
        <f>+G29+'Commandes - Calculs auto'!H29-'Commandes - Calculs auto'!H9</f>
        <v>0</v>
      </c>
      <c r="I29" s="10">
        <f>+H29+'Commandes - Calculs auto'!I29-'Commandes - Calculs auto'!I9</f>
        <v>0</v>
      </c>
      <c r="J29" s="10">
        <f>+I29+'Commandes - Calculs auto'!J29-'Commandes - Calculs auto'!J9</f>
        <v>0</v>
      </c>
      <c r="K29" s="10">
        <f>+J29+'Commandes - Calculs auto'!K29-'Commandes - Calculs auto'!K9</f>
        <v>0</v>
      </c>
      <c r="L29" s="10">
        <f>+K29+'Commandes - Calculs auto'!L29-'Commandes - Calculs auto'!L9</f>
        <v>0</v>
      </c>
      <c r="M29" s="10">
        <f>+L29+'Commandes - Calculs auto'!M29-'Commandes - Calculs auto'!M9</f>
        <v>0</v>
      </c>
      <c r="N29" s="10">
        <f>+M29+'Commandes - Calculs auto'!N29-'Commandes - Calculs auto'!N9</f>
        <v>0</v>
      </c>
      <c r="O29" s="10">
        <f>+N29+'Commandes - Calculs auto'!O29-'Commandes - Calculs auto'!O9</f>
        <v>0</v>
      </c>
      <c r="P29" s="10">
        <f>+O29+'Commandes - Calculs auto'!P29-'Commandes - Calculs auto'!P9</f>
        <v>0</v>
      </c>
      <c r="Q29" s="10">
        <f>+P29+'Commandes - Calculs auto'!Q29-'Commandes - Calculs auto'!Q9</f>
        <v>0</v>
      </c>
      <c r="R29" s="10">
        <f>+Q29+'Commandes - Calculs auto'!R29-'Commandes - Calculs auto'!R9</f>
        <v>0</v>
      </c>
      <c r="S29" s="10">
        <f>+R29+'Commandes - Calculs auto'!S29-'Commandes - Calculs auto'!S9</f>
        <v>0</v>
      </c>
      <c r="T29" s="10">
        <f>+S29+'Commandes - Calculs auto'!T29-'Commandes - Calculs auto'!T9</f>
        <v>0</v>
      </c>
      <c r="U29" s="10">
        <f>+T29+'Commandes - Calculs auto'!U29-'Commandes - Calculs auto'!U9</f>
        <v>0</v>
      </c>
      <c r="V29" s="10">
        <f>+U29+'Commandes - Calculs auto'!V29-'Commandes - Calculs auto'!V9</f>
        <v>0</v>
      </c>
      <c r="W29" s="10">
        <f>+V29+'Commandes - Calculs auto'!W29-'Commandes - Calculs auto'!W9</f>
        <v>0</v>
      </c>
      <c r="X29" s="10">
        <f>+W29+'Commandes - Calculs auto'!X29-'Commandes - Calculs auto'!X9</f>
        <v>0</v>
      </c>
      <c r="Y29" s="10">
        <f>+X29+'Commandes - Calculs auto'!Y29-'Commandes - Calculs auto'!Y9</f>
        <v>0</v>
      </c>
      <c r="Z29" s="10">
        <f>+Y29+'Commandes - Calculs auto'!Z29-'Commandes - Calculs auto'!Z9</f>
        <v>0</v>
      </c>
      <c r="AA29" s="10">
        <f>+Z29+'Commandes - Calculs auto'!AA29-'Commandes - Calculs auto'!AA9</f>
        <v>0</v>
      </c>
      <c r="AB29" s="10">
        <f>+AA29+'Commandes - Calculs auto'!AB29-'Commandes - Calculs auto'!AB9</f>
        <v>0</v>
      </c>
      <c r="AC29" s="10">
        <f>+AB29+'Commandes - Calculs auto'!AC29-'Commandes - Calculs auto'!AC9</f>
        <v>0</v>
      </c>
      <c r="AD29" s="10">
        <f>+AC29+'Commandes - Calculs auto'!AD29-'Commandes - Calculs auto'!AD9</f>
        <v>0</v>
      </c>
      <c r="AE29" s="10">
        <f>+AD29+'Commandes - Calculs auto'!AE29-'Commandes - Calculs auto'!AE9</f>
        <v>0</v>
      </c>
      <c r="AF29" s="10">
        <f>+AE29+'Commandes - Calculs auto'!AF29-'Commandes - Calculs auto'!AF9</f>
        <v>0</v>
      </c>
      <c r="AG29" s="10">
        <f>+AF29+'Commandes - Calculs auto'!AG29-'Commandes - Calculs auto'!AG9</f>
        <v>0</v>
      </c>
      <c r="AH29" s="10">
        <f>+AG29+'Commandes - Calculs auto'!AH29-'Commandes - Calculs auto'!AH9</f>
        <v>0</v>
      </c>
      <c r="AI29" s="10">
        <f>+AH29+'Commandes - Calculs auto'!AI29-'Commandes - Calculs auto'!AI9</f>
        <v>0</v>
      </c>
      <c r="AJ29" s="10">
        <f>+AI29+'Commandes - Calculs auto'!AJ29-'Commandes - Calculs auto'!AJ9</f>
        <v>0</v>
      </c>
      <c r="AK29" s="10">
        <f>+AJ29+'Commandes - Calculs auto'!AK29-'Commandes - Calculs auto'!AK9</f>
        <v>0</v>
      </c>
      <c r="AL29" s="10">
        <f>+AK29+'Commandes - Calculs auto'!AL29-'Commandes - Calculs auto'!AL9</f>
        <v>0</v>
      </c>
      <c r="AM29" s="10">
        <f>+AL29+'Commandes - Calculs auto'!AM29-'Commandes - Calculs auto'!AM9</f>
        <v>0</v>
      </c>
      <c r="AN29" s="10">
        <f>+AM29+'Commandes - Calculs auto'!AN29-'Commandes - Calculs auto'!AN9</f>
        <v>0</v>
      </c>
      <c r="AO29" s="10">
        <f>+AN29+'Commandes - Calculs auto'!AO29-'Commandes - Calculs auto'!AO9</f>
        <v>0</v>
      </c>
      <c r="AP29" s="10">
        <f>+AO29+'Commandes - Calculs auto'!AP29-'Commandes - Calculs auto'!AP9</f>
        <v>0</v>
      </c>
      <c r="AQ29" s="10">
        <f>+AP29+'Commandes - Calculs auto'!AQ29-'Commandes - Calculs auto'!AQ9</f>
        <v>0</v>
      </c>
      <c r="AR29" s="10">
        <f>+AQ29+'Commandes - Calculs auto'!AR29-'Commandes - Calculs auto'!AR9</f>
        <v>0</v>
      </c>
      <c r="AS29" s="10">
        <f>+AR29+'Commandes - Calculs auto'!AS29-'Commandes - Calculs auto'!AS9</f>
        <v>0</v>
      </c>
      <c r="AT29" s="10">
        <f>+AS29+'Commandes - Calculs auto'!AT29-'Commandes - Calculs auto'!AT9</f>
        <v>0</v>
      </c>
      <c r="AU29" s="10">
        <f>+AT29+'Commandes - Calculs auto'!AU29-'Commandes - Calculs auto'!AU9</f>
        <v>0</v>
      </c>
      <c r="AV29" s="10">
        <f>+AU29+'Commandes - Calculs auto'!AV29-'Commandes - Calculs auto'!AV9</f>
        <v>0</v>
      </c>
      <c r="AW29" s="10">
        <f>+AV29+'Commandes - Calculs auto'!AW29-'Commandes - Calculs auto'!AW9</f>
        <v>0</v>
      </c>
      <c r="AX29" s="10">
        <f>+AW29+'Commandes - Calculs auto'!AX29-'Commandes - Calculs auto'!AX9</f>
        <v>0</v>
      </c>
      <c r="AY29" s="10">
        <f>+AX29+'Commandes - Calculs auto'!AY29-'Commandes - Calculs auto'!AY9</f>
        <v>0</v>
      </c>
      <c r="AZ29" s="10">
        <f>+AY29+'Commandes - Calculs auto'!AZ29-'Commandes - Calculs auto'!AZ9</f>
        <v>0</v>
      </c>
      <c r="BA29" s="10">
        <f>+AZ29+'Commandes - Calculs auto'!BA29-'Commandes - Calculs auto'!BA9</f>
        <v>0</v>
      </c>
      <c r="BB29" s="10">
        <f>+BA29+'Commandes - Calculs auto'!BB29-'Commandes - Calculs auto'!BB9</f>
        <v>0</v>
      </c>
      <c r="BC29" s="10">
        <f>+BB29+'Commandes - Calculs auto'!BC29-'Commandes - Calculs auto'!BC9</f>
        <v>0</v>
      </c>
      <c r="BD29" s="10">
        <f>+BC29+'Commandes - Calculs auto'!BD29-'Commandes - Calculs auto'!BD9</f>
        <v>0</v>
      </c>
      <c r="BE29" s="10">
        <f>+BD29+'Commandes - Calculs auto'!BE29-'Commandes - Calculs auto'!BE9</f>
        <v>0</v>
      </c>
      <c r="BF29" s="10">
        <f>+BE29+'Commandes - Calculs auto'!BF29-'Commandes - Calculs auto'!BF9</f>
        <v>0</v>
      </c>
      <c r="BG29" s="10">
        <f>+BF29+'Commandes - Calculs auto'!BG29-'Commandes - Calculs auto'!BG9</f>
        <v>0</v>
      </c>
      <c r="BH29" s="10">
        <f>+BG29+'Commandes - Calculs auto'!BH29-'Commandes - Calculs auto'!BH9</f>
        <v>0</v>
      </c>
      <c r="BI29" s="10">
        <f>+BH29+'Commandes - Calculs auto'!BI29-'Commandes - Calculs auto'!BI9</f>
        <v>0</v>
      </c>
      <c r="BJ29" s="10">
        <f>+BI29+'Commandes - Calculs auto'!BJ29-'Commandes - Calculs auto'!BJ9</f>
        <v>0</v>
      </c>
      <c r="BK29" s="10">
        <f>+BJ29+'Commandes - Calculs auto'!BK29-'Commandes - Calculs auto'!BK9</f>
        <v>0</v>
      </c>
      <c r="BL29" s="10">
        <f>+BK29+'Commandes - Calculs auto'!BL29-'Commandes - Calculs auto'!BL9</f>
        <v>0</v>
      </c>
      <c r="BM29" s="10">
        <f>+BL29+'Commandes - Calculs auto'!BM29-'Commandes - Calculs auto'!BM9</f>
        <v>0</v>
      </c>
      <c r="BN29" s="10">
        <f>+BM29+'Commandes - Calculs auto'!BN29-'Commandes - Calculs auto'!BN9</f>
        <v>0</v>
      </c>
      <c r="BO29" s="10">
        <f>+BN29+'Commandes - Calculs auto'!BO29-'Commandes - Calculs auto'!BO9</f>
        <v>0</v>
      </c>
      <c r="BP29" s="10">
        <f>+BO29+'Commandes - Calculs auto'!BP29-'Commandes - Calculs auto'!BP9</f>
        <v>0</v>
      </c>
      <c r="BQ29" s="10">
        <f>+BP29+'Commandes - Calculs auto'!BQ29-'Commandes - Calculs auto'!BQ9</f>
        <v>0</v>
      </c>
      <c r="BR29" s="10">
        <f>+BQ29+'Commandes - Calculs auto'!BR29-'Commandes - Calculs auto'!BR9</f>
        <v>0</v>
      </c>
      <c r="BS29" s="10">
        <f>+BR29+'Commandes - Calculs auto'!BS29-'Commandes - Calculs auto'!BS9</f>
        <v>0</v>
      </c>
      <c r="BT29" s="10">
        <f>+BS29+'Commandes - Calculs auto'!BT29-'Commandes - Calculs auto'!BT9</f>
        <v>0</v>
      </c>
      <c r="BU29" s="10">
        <f>+BT29+'Commandes - Calculs auto'!BU29-'Commandes - Calculs auto'!BU9</f>
        <v>0</v>
      </c>
      <c r="BV29" s="10">
        <f>+BU29+'Commandes - Calculs auto'!BV29-'Commandes - Calculs auto'!BV9</f>
        <v>0</v>
      </c>
      <c r="BW29" s="10">
        <f>+BV29+'Commandes - Calculs auto'!BW29-'Commandes - Calculs auto'!BW9</f>
        <v>0</v>
      </c>
      <c r="BX29" s="10">
        <f>+BW29+'Commandes - Calculs auto'!BX29-'Commandes - Calculs auto'!BX9</f>
        <v>0</v>
      </c>
      <c r="BY29" s="10">
        <f>+BX29+'Commandes - Calculs auto'!BY29-'Commandes - Calculs auto'!BY9</f>
        <v>0</v>
      </c>
      <c r="BZ29" s="10">
        <f>+BY29+'Commandes - Calculs auto'!BZ29-'Commandes - Calculs auto'!BZ9</f>
        <v>0</v>
      </c>
      <c r="CA29" s="10">
        <f>+BZ29+'Commandes - Calculs auto'!CA29-'Commandes - Calculs auto'!CA9</f>
        <v>0</v>
      </c>
      <c r="CB29" s="10">
        <f>+CA29+'Commandes - Calculs auto'!CB29-'Commandes - Calculs auto'!CB9</f>
        <v>0</v>
      </c>
      <c r="CC29" s="10">
        <f>+CB29+'Commandes - Calculs auto'!CC29-'Commandes - Calculs auto'!CC9</f>
        <v>0</v>
      </c>
      <c r="CD29" s="10">
        <f>+CC29+'Commandes - Calculs auto'!CD29-'Commandes - Calculs auto'!CD9</f>
        <v>0</v>
      </c>
      <c r="CE29" s="10">
        <f>+CD29+'Commandes - Calculs auto'!CE29-'Commandes - Calculs auto'!CE9</f>
        <v>0</v>
      </c>
      <c r="CF29" s="10">
        <f>+CE29+'Commandes - Calculs auto'!CF29-'Commandes - Calculs auto'!CF9</f>
        <v>0</v>
      </c>
      <c r="CG29" s="10">
        <f>+CF29+'Commandes - Calculs auto'!CG29-'Commandes - Calculs auto'!CG9</f>
        <v>0</v>
      </c>
      <c r="CH29" s="10">
        <f>+CG29+'Commandes - Calculs auto'!CH29-'Commandes - Calculs auto'!CH9</f>
        <v>0</v>
      </c>
      <c r="CI29" s="10">
        <f>+CH29+'Commandes - Calculs auto'!CI29-'Commandes - Calculs auto'!CI9</f>
        <v>0</v>
      </c>
      <c r="CJ29" s="10">
        <f>+CI29+'Commandes - Calculs auto'!CJ29-'Commandes - Calculs auto'!CJ9</f>
        <v>0</v>
      </c>
      <c r="CK29" s="10">
        <f>+CJ29+'Commandes - Calculs auto'!CK29-'Commandes - Calculs auto'!CK9</f>
        <v>0</v>
      </c>
      <c r="CL29" s="10">
        <f>+CK29+'Commandes - Calculs auto'!CL29-'Commandes - Calculs auto'!CL9</f>
        <v>0</v>
      </c>
      <c r="CM29" s="10">
        <f>+CL29+'Commandes - Calculs auto'!CM29-'Commandes - Calculs auto'!CM9</f>
        <v>0</v>
      </c>
      <c r="CN29" s="10">
        <f>+CM29+'Commandes - Calculs auto'!CN29-'Commandes - Calculs auto'!CN9</f>
        <v>0</v>
      </c>
      <c r="CO29" s="10">
        <f>+CN29+'Commandes - Calculs auto'!CO29-'Commandes - Calculs auto'!CO9</f>
        <v>0</v>
      </c>
      <c r="CP29" s="10">
        <f>+CO29+'Commandes - Calculs auto'!CP29-'Commandes - Calculs auto'!CP9</f>
        <v>0</v>
      </c>
      <c r="CQ29" s="10">
        <f>+CP29+'Commandes - Calculs auto'!CQ29-'Commandes - Calculs auto'!CQ9</f>
        <v>0</v>
      </c>
      <c r="CR29" s="10">
        <f>+CQ29+'Commandes - Calculs auto'!CR29-'Commandes - Calculs auto'!CR9</f>
        <v>0</v>
      </c>
      <c r="CS29" s="10">
        <f>+CR29+'Commandes - Calculs auto'!CS29-'Commandes - Calculs auto'!CS9</f>
        <v>0</v>
      </c>
      <c r="CT29" s="10">
        <f>+CS29+'Commandes - Calculs auto'!CT29-'Commandes - Calculs auto'!CT9</f>
        <v>0</v>
      </c>
      <c r="CU29" s="10">
        <f>+CT29+'Commandes - Calculs auto'!CU29-'Commandes - Calculs auto'!CU9</f>
        <v>0</v>
      </c>
      <c r="CV29" s="10">
        <f>+CU29+'Commandes - Calculs auto'!CV29-'Commandes - Calculs auto'!CV9</f>
        <v>0</v>
      </c>
      <c r="CW29" s="10">
        <f>+CV29+'Commandes - Calculs auto'!CW29-'Commandes - Calculs auto'!CW9</f>
        <v>0</v>
      </c>
      <c r="CX29" s="10">
        <f>+CW29+'Commandes - Calculs auto'!CX29-'Commandes - Calculs auto'!CX9</f>
        <v>0</v>
      </c>
      <c r="CY29" s="10">
        <f>+CX29+'Commandes - Calculs auto'!CY29-'Commandes - Calculs auto'!CY9</f>
        <v>0</v>
      </c>
      <c r="CZ29" s="10">
        <f>+CY29+'Commandes - Calculs auto'!CZ29-'Commandes - Calculs auto'!CZ9</f>
        <v>0</v>
      </c>
      <c r="DA29" s="10">
        <f>+CZ29+'Commandes - Calculs auto'!DA29-'Commandes - Calculs auto'!DA9</f>
        <v>0</v>
      </c>
      <c r="DB29" s="10">
        <f>+DA29+'Commandes - Calculs auto'!DB29-'Commandes - Calculs auto'!DB9</f>
        <v>0</v>
      </c>
      <c r="DC29" s="10">
        <f>+DB29+'Commandes - Calculs auto'!DC29-'Commandes - Calculs auto'!DC9</f>
        <v>0</v>
      </c>
      <c r="DD29" s="10">
        <f>+DC29+'Commandes - Calculs auto'!DD29-'Commandes - Calculs auto'!DD9</f>
        <v>0</v>
      </c>
      <c r="DE29" s="10">
        <f>+DD29+'Commandes - Calculs auto'!DE29-'Commandes - Calculs auto'!DE9</f>
        <v>0</v>
      </c>
      <c r="DF29" s="10">
        <f>+DE29+'Commandes - Calculs auto'!DF29-'Commandes - Calculs auto'!DF9</f>
        <v>0</v>
      </c>
      <c r="DG29" s="10">
        <f>+DF29+'Commandes - Calculs auto'!DG29-'Commandes - Calculs auto'!DG9</f>
        <v>0</v>
      </c>
    </row>
    <row r="30" ht="15" customHeight="1">
      <c r="C30" s="6">
        <f>CONFIG!$C$15</f>
        <v>0</v>
      </c>
      <c r="D30" s="10">
        <f>'Commandes - Calculs auto'!D30-'Commandes - Calculs auto'!D10</f>
        <v>0</v>
      </c>
      <c r="E30" s="10">
        <f>+D30+'Commandes - Calculs auto'!E30-'Commandes - Calculs auto'!E10</f>
        <v>0</v>
      </c>
      <c r="F30" s="10">
        <f>+E30+'Commandes - Calculs auto'!F30-'Commandes - Calculs auto'!F10</f>
        <v>0</v>
      </c>
      <c r="G30" s="10">
        <f>+F30+'Commandes - Calculs auto'!G30-'Commandes - Calculs auto'!G10</f>
        <v>0</v>
      </c>
      <c r="H30" s="10">
        <f>+G30+'Commandes - Calculs auto'!H30-'Commandes - Calculs auto'!H10</f>
        <v>0</v>
      </c>
      <c r="I30" s="10">
        <f>+H30+'Commandes - Calculs auto'!I30-'Commandes - Calculs auto'!I10</f>
        <v>0</v>
      </c>
      <c r="J30" s="10">
        <f>+I30+'Commandes - Calculs auto'!J30-'Commandes - Calculs auto'!J10</f>
        <v>0</v>
      </c>
      <c r="K30" s="10">
        <f>+J30+'Commandes - Calculs auto'!K30-'Commandes - Calculs auto'!K10</f>
        <v>0</v>
      </c>
      <c r="L30" s="10">
        <f>+K30+'Commandes - Calculs auto'!L30-'Commandes - Calculs auto'!L10</f>
        <v>0</v>
      </c>
      <c r="M30" s="10">
        <f>+L30+'Commandes - Calculs auto'!M30-'Commandes - Calculs auto'!M10</f>
        <v>0</v>
      </c>
      <c r="N30" s="10">
        <f>+M30+'Commandes - Calculs auto'!N30-'Commandes - Calculs auto'!N10</f>
        <v>0</v>
      </c>
      <c r="O30" s="10">
        <f>+N30+'Commandes - Calculs auto'!O30-'Commandes - Calculs auto'!O10</f>
        <v>0</v>
      </c>
      <c r="P30" s="10">
        <f>+O30+'Commandes - Calculs auto'!P30-'Commandes - Calculs auto'!P10</f>
        <v>0</v>
      </c>
      <c r="Q30" s="10">
        <f>+P30+'Commandes - Calculs auto'!Q30-'Commandes - Calculs auto'!Q10</f>
        <v>0</v>
      </c>
      <c r="R30" s="10">
        <f>+Q30+'Commandes - Calculs auto'!R30-'Commandes - Calculs auto'!R10</f>
        <v>0</v>
      </c>
      <c r="S30" s="10">
        <f>+R30+'Commandes - Calculs auto'!S30-'Commandes - Calculs auto'!S10</f>
        <v>0</v>
      </c>
      <c r="T30" s="10">
        <f>+S30+'Commandes - Calculs auto'!T30-'Commandes - Calculs auto'!T10</f>
        <v>0</v>
      </c>
      <c r="U30" s="10">
        <f>+T30+'Commandes - Calculs auto'!U30-'Commandes - Calculs auto'!U10</f>
        <v>0</v>
      </c>
      <c r="V30" s="10">
        <f>+U30+'Commandes - Calculs auto'!V30-'Commandes - Calculs auto'!V10</f>
        <v>0</v>
      </c>
      <c r="W30" s="10">
        <f>+V30+'Commandes - Calculs auto'!W30-'Commandes - Calculs auto'!W10</f>
        <v>0</v>
      </c>
      <c r="X30" s="10">
        <f>+W30+'Commandes - Calculs auto'!X30-'Commandes - Calculs auto'!X10</f>
        <v>0</v>
      </c>
      <c r="Y30" s="10">
        <f>+X30+'Commandes - Calculs auto'!Y30-'Commandes - Calculs auto'!Y10</f>
        <v>0</v>
      </c>
      <c r="Z30" s="10">
        <f>+Y30+'Commandes - Calculs auto'!Z30-'Commandes - Calculs auto'!Z10</f>
        <v>0</v>
      </c>
      <c r="AA30" s="10">
        <f>+Z30+'Commandes - Calculs auto'!AA30-'Commandes - Calculs auto'!AA10</f>
        <v>0</v>
      </c>
      <c r="AB30" s="10">
        <f>+AA30+'Commandes - Calculs auto'!AB30-'Commandes - Calculs auto'!AB10</f>
        <v>0</v>
      </c>
      <c r="AC30" s="10">
        <f>+AB30+'Commandes - Calculs auto'!AC30-'Commandes - Calculs auto'!AC10</f>
        <v>0</v>
      </c>
      <c r="AD30" s="10">
        <f>+AC30+'Commandes - Calculs auto'!AD30-'Commandes - Calculs auto'!AD10</f>
        <v>0</v>
      </c>
      <c r="AE30" s="10">
        <f>+AD30+'Commandes - Calculs auto'!AE30-'Commandes - Calculs auto'!AE10</f>
        <v>0</v>
      </c>
      <c r="AF30" s="10">
        <f>+AE30+'Commandes - Calculs auto'!AF30-'Commandes - Calculs auto'!AF10</f>
        <v>0</v>
      </c>
      <c r="AG30" s="10">
        <f>+AF30+'Commandes - Calculs auto'!AG30-'Commandes - Calculs auto'!AG10</f>
        <v>0</v>
      </c>
      <c r="AH30" s="10">
        <f>+AG30+'Commandes - Calculs auto'!AH30-'Commandes - Calculs auto'!AH10</f>
        <v>0</v>
      </c>
      <c r="AI30" s="10">
        <f>+AH30+'Commandes - Calculs auto'!AI30-'Commandes - Calculs auto'!AI10</f>
        <v>0</v>
      </c>
      <c r="AJ30" s="10">
        <f>+AI30+'Commandes - Calculs auto'!AJ30-'Commandes - Calculs auto'!AJ10</f>
        <v>0</v>
      </c>
      <c r="AK30" s="10">
        <f>+AJ30+'Commandes - Calculs auto'!AK30-'Commandes - Calculs auto'!AK10</f>
        <v>0</v>
      </c>
      <c r="AL30" s="10">
        <f>+AK30+'Commandes - Calculs auto'!AL30-'Commandes - Calculs auto'!AL10</f>
        <v>0</v>
      </c>
      <c r="AM30" s="10">
        <f>+AL30+'Commandes - Calculs auto'!AM30-'Commandes - Calculs auto'!AM10</f>
        <v>0</v>
      </c>
      <c r="AN30" s="10">
        <f>+AM30+'Commandes - Calculs auto'!AN30-'Commandes - Calculs auto'!AN10</f>
        <v>0</v>
      </c>
      <c r="AO30" s="10">
        <f>+AN30+'Commandes - Calculs auto'!AO30-'Commandes - Calculs auto'!AO10</f>
        <v>0</v>
      </c>
      <c r="AP30" s="10">
        <f>+AO30+'Commandes - Calculs auto'!AP30-'Commandes - Calculs auto'!AP10</f>
        <v>0</v>
      </c>
      <c r="AQ30" s="10">
        <f>+AP30+'Commandes - Calculs auto'!AQ30-'Commandes - Calculs auto'!AQ10</f>
        <v>0</v>
      </c>
      <c r="AR30" s="10">
        <f>+AQ30+'Commandes - Calculs auto'!AR30-'Commandes - Calculs auto'!AR10</f>
        <v>0</v>
      </c>
      <c r="AS30" s="10">
        <f>+AR30+'Commandes - Calculs auto'!AS30-'Commandes - Calculs auto'!AS10</f>
        <v>0</v>
      </c>
      <c r="AT30" s="10">
        <f>+AS30+'Commandes - Calculs auto'!AT30-'Commandes - Calculs auto'!AT10</f>
        <v>0</v>
      </c>
      <c r="AU30" s="10">
        <f>+AT30+'Commandes - Calculs auto'!AU30-'Commandes - Calculs auto'!AU10</f>
        <v>0</v>
      </c>
      <c r="AV30" s="10">
        <f>+AU30+'Commandes - Calculs auto'!AV30-'Commandes - Calculs auto'!AV10</f>
        <v>0</v>
      </c>
      <c r="AW30" s="10">
        <f>+AV30+'Commandes - Calculs auto'!AW30-'Commandes - Calculs auto'!AW10</f>
        <v>0</v>
      </c>
      <c r="AX30" s="10">
        <f>+AW30+'Commandes - Calculs auto'!AX30-'Commandes - Calculs auto'!AX10</f>
        <v>0</v>
      </c>
      <c r="AY30" s="10">
        <f>+AX30+'Commandes - Calculs auto'!AY30-'Commandes - Calculs auto'!AY10</f>
        <v>0</v>
      </c>
      <c r="AZ30" s="10">
        <f>+AY30+'Commandes - Calculs auto'!AZ30-'Commandes - Calculs auto'!AZ10</f>
        <v>0</v>
      </c>
      <c r="BA30" s="10">
        <f>+AZ30+'Commandes - Calculs auto'!BA30-'Commandes - Calculs auto'!BA10</f>
        <v>0</v>
      </c>
      <c r="BB30" s="10">
        <f>+BA30+'Commandes - Calculs auto'!BB30-'Commandes - Calculs auto'!BB10</f>
        <v>0</v>
      </c>
      <c r="BC30" s="10">
        <f>+BB30+'Commandes - Calculs auto'!BC30-'Commandes - Calculs auto'!BC10</f>
        <v>0</v>
      </c>
      <c r="BD30" s="10">
        <f>+BC30+'Commandes - Calculs auto'!BD30-'Commandes - Calculs auto'!BD10</f>
        <v>0</v>
      </c>
      <c r="BE30" s="10">
        <f>+BD30+'Commandes - Calculs auto'!BE30-'Commandes - Calculs auto'!BE10</f>
        <v>0</v>
      </c>
      <c r="BF30" s="10">
        <f>+BE30+'Commandes - Calculs auto'!BF30-'Commandes - Calculs auto'!BF10</f>
        <v>0</v>
      </c>
      <c r="BG30" s="10">
        <f>+BF30+'Commandes - Calculs auto'!BG30-'Commandes - Calculs auto'!BG10</f>
        <v>0</v>
      </c>
      <c r="BH30" s="10">
        <f>+BG30+'Commandes - Calculs auto'!BH30-'Commandes - Calculs auto'!BH10</f>
        <v>0</v>
      </c>
      <c r="BI30" s="10">
        <f>+BH30+'Commandes - Calculs auto'!BI30-'Commandes - Calculs auto'!BI10</f>
        <v>0</v>
      </c>
      <c r="BJ30" s="10">
        <f>+BI30+'Commandes - Calculs auto'!BJ30-'Commandes - Calculs auto'!BJ10</f>
        <v>0</v>
      </c>
      <c r="BK30" s="10">
        <f>+BJ30+'Commandes - Calculs auto'!BK30-'Commandes - Calculs auto'!BK10</f>
        <v>0</v>
      </c>
      <c r="BL30" s="10">
        <f>+BK30+'Commandes - Calculs auto'!BL30-'Commandes - Calculs auto'!BL10</f>
        <v>0</v>
      </c>
      <c r="BM30" s="10">
        <f>+BL30+'Commandes - Calculs auto'!BM30-'Commandes - Calculs auto'!BM10</f>
        <v>0</v>
      </c>
      <c r="BN30" s="10">
        <f>+BM30+'Commandes - Calculs auto'!BN30-'Commandes - Calculs auto'!BN10</f>
        <v>0</v>
      </c>
      <c r="BO30" s="10">
        <f>+BN30+'Commandes - Calculs auto'!BO30-'Commandes - Calculs auto'!BO10</f>
        <v>0</v>
      </c>
      <c r="BP30" s="10">
        <f>+BO30+'Commandes - Calculs auto'!BP30-'Commandes - Calculs auto'!BP10</f>
        <v>0</v>
      </c>
      <c r="BQ30" s="10">
        <f>+BP30+'Commandes - Calculs auto'!BQ30-'Commandes - Calculs auto'!BQ10</f>
        <v>0</v>
      </c>
      <c r="BR30" s="10">
        <f>+BQ30+'Commandes - Calculs auto'!BR30-'Commandes - Calculs auto'!BR10</f>
        <v>0</v>
      </c>
      <c r="BS30" s="10">
        <f>+BR30+'Commandes - Calculs auto'!BS30-'Commandes - Calculs auto'!BS10</f>
        <v>0</v>
      </c>
      <c r="BT30" s="10">
        <f>+BS30+'Commandes - Calculs auto'!BT30-'Commandes - Calculs auto'!BT10</f>
        <v>0</v>
      </c>
      <c r="BU30" s="10">
        <f>+BT30+'Commandes - Calculs auto'!BU30-'Commandes - Calculs auto'!BU10</f>
        <v>0</v>
      </c>
      <c r="BV30" s="10">
        <f>+BU30+'Commandes - Calculs auto'!BV30-'Commandes - Calculs auto'!BV10</f>
        <v>0</v>
      </c>
      <c r="BW30" s="10">
        <f>+BV30+'Commandes - Calculs auto'!BW30-'Commandes - Calculs auto'!BW10</f>
        <v>0</v>
      </c>
      <c r="BX30" s="10">
        <f>+BW30+'Commandes - Calculs auto'!BX30-'Commandes - Calculs auto'!BX10</f>
        <v>0</v>
      </c>
      <c r="BY30" s="10">
        <f>+BX30+'Commandes - Calculs auto'!BY30-'Commandes - Calculs auto'!BY10</f>
        <v>0</v>
      </c>
      <c r="BZ30" s="10">
        <f>+BY30+'Commandes - Calculs auto'!BZ30-'Commandes - Calculs auto'!BZ10</f>
        <v>0</v>
      </c>
      <c r="CA30" s="10">
        <f>+BZ30+'Commandes - Calculs auto'!CA30-'Commandes - Calculs auto'!CA10</f>
        <v>0</v>
      </c>
      <c r="CB30" s="10">
        <f>+CA30+'Commandes - Calculs auto'!CB30-'Commandes - Calculs auto'!CB10</f>
        <v>0</v>
      </c>
      <c r="CC30" s="10">
        <f>+CB30+'Commandes - Calculs auto'!CC30-'Commandes - Calculs auto'!CC10</f>
        <v>0</v>
      </c>
      <c r="CD30" s="10">
        <f>+CC30+'Commandes - Calculs auto'!CD30-'Commandes - Calculs auto'!CD10</f>
        <v>0</v>
      </c>
      <c r="CE30" s="10">
        <f>+CD30+'Commandes - Calculs auto'!CE30-'Commandes - Calculs auto'!CE10</f>
        <v>0</v>
      </c>
      <c r="CF30" s="10">
        <f>+CE30+'Commandes - Calculs auto'!CF30-'Commandes - Calculs auto'!CF10</f>
        <v>0</v>
      </c>
      <c r="CG30" s="10">
        <f>+CF30+'Commandes - Calculs auto'!CG30-'Commandes - Calculs auto'!CG10</f>
        <v>0</v>
      </c>
      <c r="CH30" s="10">
        <f>+CG30+'Commandes - Calculs auto'!CH30-'Commandes - Calculs auto'!CH10</f>
        <v>0</v>
      </c>
      <c r="CI30" s="10">
        <f>+CH30+'Commandes - Calculs auto'!CI30-'Commandes - Calculs auto'!CI10</f>
        <v>0</v>
      </c>
      <c r="CJ30" s="10">
        <f>+CI30+'Commandes - Calculs auto'!CJ30-'Commandes - Calculs auto'!CJ10</f>
        <v>0</v>
      </c>
      <c r="CK30" s="10">
        <f>+CJ30+'Commandes - Calculs auto'!CK30-'Commandes - Calculs auto'!CK10</f>
        <v>0</v>
      </c>
      <c r="CL30" s="10">
        <f>+CK30+'Commandes - Calculs auto'!CL30-'Commandes - Calculs auto'!CL10</f>
        <v>0</v>
      </c>
      <c r="CM30" s="10">
        <f>+CL30+'Commandes - Calculs auto'!CM30-'Commandes - Calculs auto'!CM10</f>
        <v>0</v>
      </c>
      <c r="CN30" s="10">
        <f>+CM30+'Commandes - Calculs auto'!CN30-'Commandes - Calculs auto'!CN10</f>
        <v>0</v>
      </c>
      <c r="CO30" s="10">
        <f>+CN30+'Commandes - Calculs auto'!CO30-'Commandes - Calculs auto'!CO10</f>
        <v>0</v>
      </c>
      <c r="CP30" s="10">
        <f>+CO30+'Commandes - Calculs auto'!CP30-'Commandes - Calculs auto'!CP10</f>
        <v>0</v>
      </c>
      <c r="CQ30" s="10">
        <f>+CP30+'Commandes - Calculs auto'!CQ30-'Commandes - Calculs auto'!CQ10</f>
        <v>0</v>
      </c>
      <c r="CR30" s="10">
        <f>+CQ30+'Commandes - Calculs auto'!CR30-'Commandes - Calculs auto'!CR10</f>
        <v>0</v>
      </c>
      <c r="CS30" s="10">
        <f>+CR30+'Commandes - Calculs auto'!CS30-'Commandes - Calculs auto'!CS10</f>
        <v>0</v>
      </c>
      <c r="CT30" s="10">
        <f>+CS30+'Commandes - Calculs auto'!CT30-'Commandes - Calculs auto'!CT10</f>
        <v>0</v>
      </c>
      <c r="CU30" s="10">
        <f>+CT30+'Commandes - Calculs auto'!CU30-'Commandes - Calculs auto'!CU10</f>
        <v>0</v>
      </c>
      <c r="CV30" s="10">
        <f>+CU30+'Commandes - Calculs auto'!CV30-'Commandes - Calculs auto'!CV10</f>
        <v>0</v>
      </c>
      <c r="CW30" s="10">
        <f>+CV30+'Commandes - Calculs auto'!CW30-'Commandes - Calculs auto'!CW10</f>
        <v>0</v>
      </c>
      <c r="CX30" s="10">
        <f>+CW30+'Commandes - Calculs auto'!CX30-'Commandes - Calculs auto'!CX10</f>
        <v>0</v>
      </c>
      <c r="CY30" s="10">
        <f>+CX30+'Commandes - Calculs auto'!CY30-'Commandes - Calculs auto'!CY10</f>
        <v>0</v>
      </c>
      <c r="CZ30" s="10">
        <f>+CY30+'Commandes - Calculs auto'!CZ30-'Commandes - Calculs auto'!CZ10</f>
        <v>0</v>
      </c>
      <c r="DA30" s="10">
        <f>+CZ30+'Commandes - Calculs auto'!DA30-'Commandes - Calculs auto'!DA10</f>
        <v>0</v>
      </c>
      <c r="DB30" s="10">
        <f>+DA30+'Commandes - Calculs auto'!DB30-'Commandes - Calculs auto'!DB10</f>
        <v>0</v>
      </c>
      <c r="DC30" s="10">
        <f>+DB30+'Commandes - Calculs auto'!DC30-'Commandes - Calculs auto'!DC10</f>
        <v>0</v>
      </c>
      <c r="DD30" s="10">
        <f>+DC30+'Commandes - Calculs auto'!DD30-'Commandes - Calculs auto'!DD10</f>
        <v>0</v>
      </c>
      <c r="DE30" s="10">
        <f>+DD30+'Commandes - Calculs auto'!DE30-'Commandes - Calculs auto'!DE10</f>
        <v>0</v>
      </c>
      <c r="DF30" s="10">
        <f>+DE30+'Commandes - Calculs auto'!DF30-'Commandes - Calculs auto'!DF10</f>
        <v>0</v>
      </c>
      <c r="DG30" s="10">
        <f>+DF30+'Commandes - Calculs auto'!DG30-'Commandes - Calculs auto'!DG10</f>
        <v>0</v>
      </c>
    </row>
    <row r="31" ht="15" customHeight="1">
      <c r="C31" s="6">
        <f>CONFIG!$C$16</f>
        <v>0</v>
      </c>
      <c r="D31" s="10">
        <f>'Commandes - Calculs auto'!D31-'Commandes - Calculs auto'!D11</f>
        <v>0</v>
      </c>
      <c r="E31" s="10">
        <f>+D31+'Commandes - Calculs auto'!E31-'Commandes - Calculs auto'!E11</f>
        <v>0</v>
      </c>
      <c r="F31" s="10">
        <f>+E31+'Commandes - Calculs auto'!F31-'Commandes - Calculs auto'!F11</f>
        <v>0</v>
      </c>
      <c r="G31" s="10">
        <f>+F31+'Commandes - Calculs auto'!G31-'Commandes - Calculs auto'!G11</f>
        <v>0</v>
      </c>
      <c r="H31" s="10">
        <f>+G31+'Commandes - Calculs auto'!H31-'Commandes - Calculs auto'!H11</f>
        <v>0</v>
      </c>
      <c r="I31" s="10">
        <f>+H31+'Commandes - Calculs auto'!I31-'Commandes - Calculs auto'!I11</f>
        <v>0</v>
      </c>
      <c r="J31" s="10">
        <f>+I31+'Commandes - Calculs auto'!J31-'Commandes - Calculs auto'!J11</f>
        <v>0</v>
      </c>
      <c r="K31" s="10">
        <f>+J31+'Commandes - Calculs auto'!K31-'Commandes - Calculs auto'!K11</f>
        <v>0</v>
      </c>
      <c r="L31" s="10">
        <f>+K31+'Commandes - Calculs auto'!L31-'Commandes - Calculs auto'!L11</f>
        <v>0</v>
      </c>
      <c r="M31" s="10">
        <f>+L31+'Commandes - Calculs auto'!M31-'Commandes - Calculs auto'!M11</f>
        <v>0</v>
      </c>
      <c r="N31" s="10">
        <f>+M31+'Commandes - Calculs auto'!N31-'Commandes - Calculs auto'!N11</f>
        <v>0</v>
      </c>
      <c r="O31" s="10">
        <f>+N31+'Commandes - Calculs auto'!O31-'Commandes - Calculs auto'!O11</f>
        <v>0</v>
      </c>
      <c r="P31" s="10">
        <f>+O31+'Commandes - Calculs auto'!P31-'Commandes - Calculs auto'!P11</f>
        <v>0</v>
      </c>
      <c r="Q31" s="10">
        <f>+P31+'Commandes - Calculs auto'!Q31-'Commandes - Calculs auto'!Q11</f>
        <v>0</v>
      </c>
      <c r="R31" s="10">
        <f>+Q31+'Commandes - Calculs auto'!R31-'Commandes - Calculs auto'!R11</f>
        <v>0</v>
      </c>
      <c r="S31" s="10">
        <f>+R31+'Commandes - Calculs auto'!S31-'Commandes - Calculs auto'!S11</f>
        <v>0</v>
      </c>
      <c r="T31" s="10">
        <f>+S31+'Commandes - Calculs auto'!T31-'Commandes - Calculs auto'!T11</f>
        <v>0</v>
      </c>
      <c r="U31" s="10">
        <f>+T31+'Commandes - Calculs auto'!U31-'Commandes - Calculs auto'!U11</f>
        <v>0</v>
      </c>
      <c r="V31" s="10">
        <f>+U31+'Commandes - Calculs auto'!V31-'Commandes - Calculs auto'!V11</f>
        <v>0</v>
      </c>
      <c r="W31" s="10">
        <f>+V31+'Commandes - Calculs auto'!W31-'Commandes - Calculs auto'!W11</f>
        <v>0</v>
      </c>
      <c r="X31" s="10">
        <f>+W31+'Commandes - Calculs auto'!X31-'Commandes - Calculs auto'!X11</f>
        <v>0</v>
      </c>
      <c r="Y31" s="10">
        <f>+X31+'Commandes - Calculs auto'!Y31-'Commandes - Calculs auto'!Y11</f>
        <v>0</v>
      </c>
      <c r="Z31" s="10">
        <f>+Y31+'Commandes - Calculs auto'!Z31-'Commandes - Calculs auto'!Z11</f>
        <v>0</v>
      </c>
      <c r="AA31" s="10">
        <f>+Z31+'Commandes - Calculs auto'!AA31-'Commandes - Calculs auto'!AA11</f>
        <v>0</v>
      </c>
      <c r="AB31" s="10">
        <f>+AA31+'Commandes - Calculs auto'!AB31-'Commandes - Calculs auto'!AB11</f>
        <v>0</v>
      </c>
      <c r="AC31" s="10">
        <f>+AB31+'Commandes - Calculs auto'!AC31-'Commandes - Calculs auto'!AC11</f>
        <v>0</v>
      </c>
      <c r="AD31" s="10">
        <f>+AC31+'Commandes - Calculs auto'!AD31-'Commandes - Calculs auto'!AD11</f>
        <v>0</v>
      </c>
      <c r="AE31" s="10">
        <f>+AD31+'Commandes - Calculs auto'!AE31-'Commandes - Calculs auto'!AE11</f>
        <v>0</v>
      </c>
      <c r="AF31" s="10">
        <f>+AE31+'Commandes - Calculs auto'!AF31-'Commandes - Calculs auto'!AF11</f>
        <v>0</v>
      </c>
      <c r="AG31" s="10">
        <f>+AF31+'Commandes - Calculs auto'!AG31-'Commandes - Calculs auto'!AG11</f>
        <v>0</v>
      </c>
      <c r="AH31" s="10">
        <f>+AG31+'Commandes - Calculs auto'!AH31-'Commandes - Calculs auto'!AH11</f>
        <v>0</v>
      </c>
      <c r="AI31" s="10">
        <f>+AH31+'Commandes - Calculs auto'!AI31-'Commandes - Calculs auto'!AI11</f>
        <v>0</v>
      </c>
      <c r="AJ31" s="10">
        <f>+AI31+'Commandes - Calculs auto'!AJ31-'Commandes - Calculs auto'!AJ11</f>
        <v>0</v>
      </c>
      <c r="AK31" s="10">
        <f>+AJ31+'Commandes - Calculs auto'!AK31-'Commandes - Calculs auto'!AK11</f>
        <v>0</v>
      </c>
      <c r="AL31" s="10">
        <f>+AK31+'Commandes - Calculs auto'!AL31-'Commandes - Calculs auto'!AL11</f>
        <v>0</v>
      </c>
      <c r="AM31" s="10">
        <f>+AL31+'Commandes - Calculs auto'!AM31-'Commandes - Calculs auto'!AM11</f>
        <v>0</v>
      </c>
      <c r="AN31" s="10">
        <f>+AM31+'Commandes - Calculs auto'!AN31-'Commandes - Calculs auto'!AN11</f>
        <v>0</v>
      </c>
      <c r="AO31" s="10">
        <f>+AN31+'Commandes - Calculs auto'!AO31-'Commandes - Calculs auto'!AO11</f>
        <v>0</v>
      </c>
      <c r="AP31" s="10">
        <f>+AO31+'Commandes - Calculs auto'!AP31-'Commandes - Calculs auto'!AP11</f>
        <v>0</v>
      </c>
      <c r="AQ31" s="10">
        <f>+AP31+'Commandes - Calculs auto'!AQ31-'Commandes - Calculs auto'!AQ11</f>
        <v>0</v>
      </c>
      <c r="AR31" s="10">
        <f>+AQ31+'Commandes - Calculs auto'!AR31-'Commandes - Calculs auto'!AR11</f>
        <v>0</v>
      </c>
      <c r="AS31" s="10">
        <f>+AR31+'Commandes - Calculs auto'!AS31-'Commandes - Calculs auto'!AS11</f>
        <v>0</v>
      </c>
      <c r="AT31" s="10">
        <f>+AS31+'Commandes - Calculs auto'!AT31-'Commandes - Calculs auto'!AT11</f>
        <v>0</v>
      </c>
      <c r="AU31" s="10">
        <f>+AT31+'Commandes - Calculs auto'!AU31-'Commandes - Calculs auto'!AU11</f>
        <v>0</v>
      </c>
      <c r="AV31" s="10">
        <f>+AU31+'Commandes - Calculs auto'!AV31-'Commandes - Calculs auto'!AV11</f>
        <v>0</v>
      </c>
      <c r="AW31" s="10">
        <f>+AV31+'Commandes - Calculs auto'!AW31-'Commandes - Calculs auto'!AW11</f>
        <v>0</v>
      </c>
      <c r="AX31" s="10">
        <f>+AW31+'Commandes - Calculs auto'!AX31-'Commandes - Calculs auto'!AX11</f>
        <v>0</v>
      </c>
      <c r="AY31" s="10">
        <f>+AX31+'Commandes - Calculs auto'!AY31-'Commandes - Calculs auto'!AY11</f>
        <v>0</v>
      </c>
      <c r="AZ31" s="10">
        <f>+AY31+'Commandes - Calculs auto'!AZ31-'Commandes - Calculs auto'!AZ11</f>
        <v>0</v>
      </c>
      <c r="BA31" s="10">
        <f>+AZ31+'Commandes - Calculs auto'!BA31-'Commandes - Calculs auto'!BA11</f>
        <v>0</v>
      </c>
      <c r="BB31" s="10">
        <f>+BA31+'Commandes - Calculs auto'!BB31-'Commandes - Calculs auto'!BB11</f>
        <v>0</v>
      </c>
      <c r="BC31" s="10">
        <f>+BB31+'Commandes - Calculs auto'!BC31-'Commandes - Calculs auto'!BC11</f>
        <v>0</v>
      </c>
      <c r="BD31" s="10">
        <f>+BC31+'Commandes - Calculs auto'!BD31-'Commandes - Calculs auto'!BD11</f>
        <v>0</v>
      </c>
      <c r="BE31" s="10">
        <f>+BD31+'Commandes - Calculs auto'!BE31-'Commandes - Calculs auto'!BE11</f>
        <v>0</v>
      </c>
      <c r="BF31" s="10">
        <f>+BE31+'Commandes - Calculs auto'!BF31-'Commandes - Calculs auto'!BF11</f>
        <v>0</v>
      </c>
      <c r="BG31" s="10">
        <f>+BF31+'Commandes - Calculs auto'!BG31-'Commandes - Calculs auto'!BG11</f>
        <v>0</v>
      </c>
      <c r="BH31" s="10">
        <f>+BG31+'Commandes - Calculs auto'!BH31-'Commandes - Calculs auto'!BH11</f>
        <v>0</v>
      </c>
      <c r="BI31" s="10">
        <f>+BH31+'Commandes - Calculs auto'!BI31-'Commandes - Calculs auto'!BI11</f>
        <v>0</v>
      </c>
      <c r="BJ31" s="10">
        <f>+BI31+'Commandes - Calculs auto'!BJ31-'Commandes - Calculs auto'!BJ11</f>
        <v>0</v>
      </c>
      <c r="BK31" s="10">
        <f>+BJ31+'Commandes - Calculs auto'!BK31-'Commandes - Calculs auto'!BK11</f>
        <v>0</v>
      </c>
      <c r="BL31" s="10">
        <f>+BK31+'Commandes - Calculs auto'!BL31-'Commandes - Calculs auto'!BL11</f>
        <v>0</v>
      </c>
      <c r="BM31" s="10">
        <f>+BL31+'Commandes - Calculs auto'!BM31-'Commandes - Calculs auto'!BM11</f>
        <v>0</v>
      </c>
      <c r="BN31" s="10">
        <f>+BM31+'Commandes - Calculs auto'!BN31-'Commandes - Calculs auto'!BN11</f>
        <v>0</v>
      </c>
      <c r="BO31" s="10">
        <f>+BN31+'Commandes - Calculs auto'!BO31-'Commandes - Calculs auto'!BO11</f>
        <v>0</v>
      </c>
      <c r="BP31" s="10">
        <f>+BO31+'Commandes - Calculs auto'!BP31-'Commandes - Calculs auto'!BP11</f>
        <v>0</v>
      </c>
      <c r="BQ31" s="10">
        <f>+BP31+'Commandes - Calculs auto'!BQ31-'Commandes - Calculs auto'!BQ11</f>
        <v>0</v>
      </c>
      <c r="BR31" s="10">
        <f>+BQ31+'Commandes - Calculs auto'!BR31-'Commandes - Calculs auto'!BR11</f>
        <v>0</v>
      </c>
      <c r="BS31" s="10">
        <f>+BR31+'Commandes - Calculs auto'!BS31-'Commandes - Calculs auto'!BS11</f>
        <v>0</v>
      </c>
      <c r="BT31" s="10">
        <f>+BS31+'Commandes - Calculs auto'!BT31-'Commandes - Calculs auto'!BT11</f>
        <v>0</v>
      </c>
      <c r="BU31" s="10">
        <f>+BT31+'Commandes - Calculs auto'!BU31-'Commandes - Calculs auto'!BU11</f>
        <v>0</v>
      </c>
      <c r="BV31" s="10">
        <f>+BU31+'Commandes - Calculs auto'!BV31-'Commandes - Calculs auto'!BV11</f>
        <v>0</v>
      </c>
      <c r="BW31" s="10">
        <f>+BV31+'Commandes - Calculs auto'!BW31-'Commandes - Calculs auto'!BW11</f>
        <v>0</v>
      </c>
      <c r="BX31" s="10">
        <f>+BW31+'Commandes - Calculs auto'!BX31-'Commandes - Calculs auto'!BX11</f>
        <v>0</v>
      </c>
      <c r="BY31" s="10">
        <f>+BX31+'Commandes - Calculs auto'!BY31-'Commandes - Calculs auto'!BY11</f>
        <v>0</v>
      </c>
      <c r="BZ31" s="10">
        <f>+BY31+'Commandes - Calculs auto'!BZ31-'Commandes - Calculs auto'!BZ11</f>
        <v>0</v>
      </c>
      <c r="CA31" s="10">
        <f>+BZ31+'Commandes - Calculs auto'!CA31-'Commandes - Calculs auto'!CA11</f>
        <v>0</v>
      </c>
      <c r="CB31" s="10">
        <f>+CA31+'Commandes - Calculs auto'!CB31-'Commandes - Calculs auto'!CB11</f>
        <v>0</v>
      </c>
      <c r="CC31" s="10">
        <f>+CB31+'Commandes - Calculs auto'!CC31-'Commandes - Calculs auto'!CC11</f>
        <v>0</v>
      </c>
      <c r="CD31" s="10">
        <f>+CC31+'Commandes - Calculs auto'!CD31-'Commandes - Calculs auto'!CD11</f>
        <v>0</v>
      </c>
      <c r="CE31" s="10">
        <f>+CD31+'Commandes - Calculs auto'!CE31-'Commandes - Calculs auto'!CE11</f>
        <v>0</v>
      </c>
      <c r="CF31" s="10">
        <f>+CE31+'Commandes - Calculs auto'!CF31-'Commandes - Calculs auto'!CF11</f>
        <v>0</v>
      </c>
      <c r="CG31" s="10">
        <f>+CF31+'Commandes - Calculs auto'!CG31-'Commandes - Calculs auto'!CG11</f>
        <v>0</v>
      </c>
      <c r="CH31" s="10">
        <f>+CG31+'Commandes - Calculs auto'!CH31-'Commandes - Calculs auto'!CH11</f>
        <v>0</v>
      </c>
      <c r="CI31" s="10">
        <f>+CH31+'Commandes - Calculs auto'!CI31-'Commandes - Calculs auto'!CI11</f>
        <v>0</v>
      </c>
      <c r="CJ31" s="10">
        <f>+CI31+'Commandes - Calculs auto'!CJ31-'Commandes - Calculs auto'!CJ11</f>
        <v>0</v>
      </c>
      <c r="CK31" s="10">
        <f>+CJ31+'Commandes - Calculs auto'!CK31-'Commandes - Calculs auto'!CK11</f>
        <v>0</v>
      </c>
      <c r="CL31" s="10">
        <f>+CK31+'Commandes - Calculs auto'!CL31-'Commandes - Calculs auto'!CL11</f>
        <v>0</v>
      </c>
      <c r="CM31" s="10">
        <f>+CL31+'Commandes - Calculs auto'!CM31-'Commandes - Calculs auto'!CM11</f>
        <v>0</v>
      </c>
      <c r="CN31" s="10">
        <f>+CM31+'Commandes - Calculs auto'!CN31-'Commandes - Calculs auto'!CN11</f>
        <v>0</v>
      </c>
      <c r="CO31" s="10">
        <f>+CN31+'Commandes - Calculs auto'!CO31-'Commandes - Calculs auto'!CO11</f>
        <v>0</v>
      </c>
      <c r="CP31" s="10">
        <f>+CO31+'Commandes - Calculs auto'!CP31-'Commandes - Calculs auto'!CP11</f>
        <v>0</v>
      </c>
      <c r="CQ31" s="10">
        <f>+CP31+'Commandes - Calculs auto'!CQ31-'Commandes - Calculs auto'!CQ11</f>
        <v>0</v>
      </c>
      <c r="CR31" s="10">
        <f>+CQ31+'Commandes - Calculs auto'!CR31-'Commandes - Calculs auto'!CR11</f>
        <v>0</v>
      </c>
      <c r="CS31" s="10">
        <f>+CR31+'Commandes - Calculs auto'!CS31-'Commandes - Calculs auto'!CS11</f>
        <v>0</v>
      </c>
      <c r="CT31" s="10">
        <f>+CS31+'Commandes - Calculs auto'!CT31-'Commandes - Calculs auto'!CT11</f>
        <v>0</v>
      </c>
      <c r="CU31" s="10">
        <f>+CT31+'Commandes - Calculs auto'!CU31-'Commandes - Calculs auto'!CU11</f>
        <v>0</v>
      </c>
      <c r="CV31" s="10">
        <f>+CU31+'Commandes - Calculs auto'!CV31-'Commandes - Calculs auto'!CV11</f>
        <v>0</v>
      </c>
      <c r="CW31" s="10">
        <f>+CV31+'Commandes - Calculs auto'!CW31-'Commandes - Calculs auto'!CW11</f>
        <v>0</v>
      </c>
      <c r="CX31" s="10">
        <f>+CW31+'Commandes - Calculs auto'!CX31-'Commandes - Calculs auto'!CX11</f>
        <v>0</v>
      </c>
      <c r="CY31" s="10">
        <f>+CX31+'Commandes - Calculs auto'!CY31-'Commandes - Calculs auto'!CY11</f>
        <v>0</v>
      </c>
      <c r="CZ31" s="10">
        <f>+CY31+'Commandes - Calculs auto'!CZ31-'Commandes - Calculs auto'!CZ11</f>
        <v>0</v>
      </c>
      <c r="DA31" s="10">
        <f>+CZ31+'Commandes - Calculs auto'!DA31-'Commandes - Calculs auto'!DA11</f>
        <v>0</v>
      </c>
      <c r="DB31" s="10">
        <f>+DA31+'Commandes - Calculs auto'!DB31-'Commandes - Calculs auto'!DB11</f>
        <v>0</v>
      </c>
      <c r="DC31" s="10">
        <f>+DB31+'Commandes - Calculs auto'!DC31-'Commandes - Calculs auto'!DC11</f>
        <v>0</v>
      </c>
      <c r="DD31" s="10">
        <f>+DC31+'Commandes - Calculs auto'!DD31-'Commandes - Calculs auto'!DD11</f>
        <v>0</v>
      </c>
      <c r="DE31" s="10">
        <f>+DD31+'Commandes - Calculs auto'!DE31-'Commandes - Calculs auto'!DE11</f>
        <v>0</v>
      </c>
      <c r="DF31" s="10">
        <f>+DE31+'Commandes - Calculs auto'!DF31-'Commandes - Calculs auto'!DF11</f>
        <v>0</v>
      </c>
      <c r="DG31" s="10">
        <f>+DF31+'Commandes - Calculs auto'!DG31-'Commandes - Calculs auto'!DG11</f>
        <v>0</v>
      </c>
    </row>
    <row r="32" ht="15" customHeight="1">
      <c r="C32" s="6">
        <f>CONFIG!$C$17</f>
        <v>0</v>
      </c>
      <c r="D32" s="10">
        <f>'Commandes - Calculs auto'!D32-'Commandes - Calculs auto'!D12</f>
        <v>0</v>
      </c>
      <c r="E32" s="10">
        <f>+D32+'Commandes - Calculs auto'!E32-'Commandes - Calculs auto'!E12</f>
        <v>0</v>
      </c>
      <c r="F32" s="10">
        <f>+E32+'Commandes - Calculs auto'!F32-'Commandes - Calculs auto'!F12</f>
        <v>0</v>
      </c>
      <c r="G32" s="10">
        <f>+F32+'Commandes - Calculs auto'!G32-'Commandes - Calculs auto'!G12</f>
        <v>0</v>
      </c>
      <c r="H32" s="10">
        <f>+G32+'Commandes - Calculs auto'!H32-'Commandes - Calculs auto'!H12</f>
        <v>0</v>
      </c>
      <c r="I32" s="10">
        <f>+H32+'Commandes - Calculs auto'!I32-'Commandes - Calculs auto'!I12</f>
        <v>0</v>
      </c>
      <c r="J32" s="10">
        <f>+I32+'Commandes - Calculs auto'!J32-'Commandes - Calculs auto'!J12</f>
        <v>0</v>
      </c>
      <c r="K32" s="10">
        <f>+J32+'Commandes - Calculs auto'!K32-'Commandes - Calculs auto'!K12</f>
        <v>0</v>
      </c>
      <c r="L32" s="10">
        <f>+K32+'Commandes - Calculs auto'!L32-'Commandes - Calculs auto'!L12</f>
        <v>0</v>
      </c>
      <c r="M32" s="10">
        <f>+L32+'Commandes - Calculs auto'!M32-'Commandes - Calculs auto'!M12</f>
        <v>0</v>
      </c>
      <c r="N32" s="10">
        <f>+M32+'Commandes - Calculs auto'!N32-'Commandes - Calculs auto'!N12</f>
        <v>0</v>
      </c>
      <c r="O32" s="10">
        <f>+N32+'Commandes - Calculs auto'!O32-'Commandes - Calculs auto'!O12</f>
        <v>0</v>
      </c>
      <c r="P32" s="10">
        <f>+O32+'Commandes - Calculs auto'!P32-'Commandes - Calculs auto'!P12</f>
        <v>0</v>
      </c>
      <c r="Q32" s="10">
        <f>+P32+'Commandes - Calculs auto'!Q32-'Commandes - Calculs auto'!Q12</f>
        <v>0</v>
      </c>
      <c r="R32" s="10">
        <f>+Q32+'Commandes - Calculs auto'!R32-'Commandes - Calculs auto'!R12</f>
        <v>0</v>
      </c>
      <c r="S32" s="10">
        <f>+R32+'Commandes - Calculs auto'!S32-'Commandes - Calculs auto'!S12</f>
        <v>0</v>
      </c>
      <c r="T32" s="10">
        <f>+S32+'Commandes - Calculs auto'!T32-'Commandes - Calculs auto'!T12</f>
        <v>0</v>
      </c>
      <c r="U32" s="10">
        <f>+T32+'Commandes - Calculs auto'!U32-'Commandes - Calculs auto'!U12</f>
        <v>0</v>
      </c>
      <c r="V32" s="10">
        <f>+U32+'Commandes - Calculs auto'!V32-'Commandes - Calculs auto'!V12</f>
        <v>0</v>
      </c>
      <c r="W32" s="10">
        <f>+V32+'Commandes - Calculs auto'!W32-'Commandes - Calculs auto'!W12</f>
        <v>0</v>
      </c>
      <c r="X32" s="10">
        <f>+W32+'Commandes - Calculs auto'!X32-'Commandes - Calculs auto'!X12</f>
        <v>0</v>
      </c>
      <c r="Y32" s="10">
        <f>+X32+'Commandes - Calculs auto'!Y32-'Commandes - Calculs auto'!Y12</f>
        <v>0</v>
      </c>
      <c r="Z32" s="10">
        <f>+Y32+'Commandes - Calculs auto'!Z32-'Commandes - Calculs auto'!Z12</f>
        <v>0</v>
      </c>
      <c r="AA32" s="10">
        <f>+Z32+'Commandes - Calculs auto'!AA32-'Commandes - Calculs auto'!AA12</f>
        <v>0</v>
      </c>
      <c r="AB32" s="10">
        <f>+AA32+'Commandes - Calculs auto'!AB32-'Commandes - Calculs auto'!AB12</f>
        <v>0</v>
      </c>
      <c r="AC32" s="10">
        <f>+AB32+'Commandes - Calculs auto'!AC32-'Commandes - Calculs auto'!AC12</f>
        <v>0</v>
      </c>
      <c r="AD32" s="10">
        <f>+AC32+'Commandes - Calculs auto'!AD32-'Commandes - Calculs auto'!AD12</f>
        <v>0</v>
      </c>
      <c r="AE32" s="10">
        <f>+AD32+'Commandes - Calculs auto'!AE32-'Commandes - Calculs auto'!AE12</f>
        <v>0</v>
      </c>
      <c r="AF32" s="10">
        <f>+AE32+'Commandes - Calculs auto'!AF32-'Commandes - Calculs auto'!AF12</f>
        <v>0</v>
      </c>
      <c r="AG32" s="10">
        <f>+AF32+'Commandes - Calculs auto'!AG32-'Commandes - Calculs auto'!AG12</f>
        <v>0</v>
      </c>
      <c r="AH32" s="10">
        <f>+AG32+'Commandes - Calculs auto'!AH32-'Commandes - Calculs auto'!AH12</f>
        <v>0</v>
      </c>
      <c r="AI32" s="10">
        <f>+AH32+'Commandes - Calculs auto'!AI32-'Commandes - Calculs auto'!AI12</f>
        <v>0</v>
      </c>
      <c r="AJ32" s="10">
        <f>+AI32+'Commandes - Calculs auto'!AJ32-'Commandes - Calculs auto'!AJ12</f>
        <v>0</v>
      </c>
      <c r="AK32" s="10">
        <f>+AJ32+'Commandes - Calculs auto'!AK32-'Commandes - Calculs auto'!AK12</f>
        <v>0</v>
      </c>
      <c r="AL32" s="10">
        <f>+AK32+'Commandes - Calculs auto'!AL32-'Commandes - Calculs auto'!AL12</f>
        <v>0</v>
      </c>
      <c r="AM32" s="10">
        <f>+AL32+'Commandes - Calculs auto'!AM32-'Commandes - Calculs auto'!AM12</f>
        <v>0</v>
      </c>
      <c r="AN32" s="10">
        <f>+AM32+'Commandes - Calculs auto'!AN32-'Commandes - Calculs auto'!AN12</f>
        <v>0</v>
      </c>
      <c r="AO32" s="10">
        <f>+AN32+'Commandes - Calculs auto'!AO32-'Commandes - Calculs auto'!AO12</f>
        <v>0</v>
      </c>
      <c r="AP32" s="10">
        <f>+AO32+'Commandes - Calculs auto'!AP32-'Commandes - Calculs auto'!AP12</f>
        <v>0</v>
      </c>
      <c r="AQ32" s="10">
        <f>+AP32+'Commandes - Calculs auto'!AQ32-'Commandes - Calculs auto'!AQ12</f>
        <v>0</v>
      </c>
      <c r="AR32" s="10">
        <f>+AQ32+'Commandes - Calculs auto'!AR32-'Commandes - Calculs auto'!AR12</f>
        <v>0</v>
      </c>
      <c r="AS32" s="10">
        <f>+AR32+'Commandes - Calculs auto'!AS32-'Commandes - Calculs auto'!AS12</f>
        <v>0</v>
      </c>
      <c r="AT32" s="10">
        <f>+AS32+'Commandes - Calculs auto'!AT32-'Commandes - Calculs auto'!AT12</f>
        <v>0</v>
      </c>
      <c r="AU32" s="10">
        <f>+AT32+'Commandes - Calculs auto'!AU32-'Commandes - Calculs auto'!AU12</f>
        <v>0</v>
      </c>
      <c r="AV32" s="10">
        <f>+AU32+'Commandes - Calculs auto'!AV32-'Commandes - Calculs auto'!AV12</f>
        <v>0</v>
      </c>
      <c r="AW32" s="10">
        <f>+AV32+'Commandes - Calculs auto'!AW32-'Commandes - Calculs auto'!AW12</f>
        <v>0</v>
      </c>
      <c r="AX32" s="10">
        <f>+AW32+'Commandes - Calculs auto'!AX32-'Commandes - Calculs auto'!AX12</f>
        <v>0</v>
      </c>
      <c r="AY32" s="10">
        <f>+AX32+'Commandes - Calculs auto'!AY32-'Commandes - Calculs auto'!AY12</f>
        <v>0</v>
      </c>
      <c r="AZ32" s="10">
        <f>+AY32+'Commandes - Calculs auto'!AZ32-'Commandes - Calculs auto'!AZ12</f>
        <v>0</v>
      </c>
      <c r="BA32" s="10">
        <f>+AZ32+'Commandes - Calculs auto'!BA32-'Commandes - Calculs auto'!BA12</f>
        <v>0</v>
      </c>
      <c r="BB32" s="10">
        <f>+BA32+'Commandes - Calculs auto'!BB32-'Commandes - Calculs auto'!BB12</f>
        <v>0</v>
      </c>
      <c r="BC32" s="10">
        <f>+BB32+'Commandes - Calculs auto'!BC32-'Commandes - Calculs auto'!BC12</f>
        <v>0</v>
      </c>
      <c r="BD32" s="10">
        <f>+BC32+'Commandes - Calculs auto'!BD32-'Commandes - Calculs auto'!BD12</f>
        <v>0</v>
      </c>
      <c r="BE32" s="10">
        <f>+BD32+'Commandes - Calculs auto'!BE32-'Commandes - Calculs auto'!BE12</f>
        <v>0</v>
      </c>
      <c r="BF32" s="10">
        <f>+BE32+'Commandes - Calculs auto'!BF32-'Commandes - Calculs auto'!BF12</f>
        <v>0</v>
      </c>
      <c r="BG32" s="10">
        <f>+BF32+'Commandes - Calculs auto'!BG32-'Commandes - Calculs auto'!BG12</f>
        <v>0</v>
      </c>
      <c r="BH32" s="10">
        <f>+BG32+'Commandes - Calculs auto'!BH32-'Commandes - Calculs auto'!BH12</f>
        <v>0</v>
      </c>
      <c r="BI32" s="10">
        <f>+BH32+'Commandes - Calculs auto'!BI32-'Commandes - Calculs auto'!BI12</f>
        <v>0</v>
      </c>
      <c r="BJ32" s="10">
        <f>+BI32+'Commandes - Calculs auto'!BJ32-'Commandes - Calculs auto'!BJ12</f>
        <v>0</v>
      </c>
      <c r="BK32" s="10">
        <f>+BJ32+'Commandes - Calculs auto'!BK32-'Commandes - Calculs auto'!BK12</f>
        <v>0</v>
      </c>
      <c r="BL32" s="10">
        <f>+BK32+'Commandes - Calculs auto'!BL32-'Commandes - Calculs auto'!BL12</f>
        <v>0</v>
      </c>
      <c r="BM32" s="10">
        <f>+BL32+'Commandes - Calculs auto'!BM32-'Commandes - Calculs auto'!BM12</f>
        <v>0</v>
      </c>
      <c r="BN32" s="10">
        <f>+BM32+'Commandes - Calculs auto'!BN32-'Commandes - Calculs auto'!BN12</f>
        <v>0</v>
      </c>
      <c r="BO32" s="10">
        <f>+BN32+'Commandes - Calculs auto'!BO32-'Commandes - Calculs auto'!BO12</f>
        <v>0</v>
      </c>
      <c r="BP32" s="10">
        <f>+BO32+'Commandes - Calculs auto'!BP32-'Commandes - Calculs auto'!BP12</f>
        <v>0</v>
      </c>
      <c r="BQ32" s="10">
        <f>+BP32+'Commandes - Calculs auto'!BQ32-'Commandes - Calculs auto'!BQ12</f>
        <v>0</v>
      </c>
      <c r="BR32" s="10">
        <f>+BQ32+'Commandes - Calculs auto'!BR32-'Commandes - Calculs auto'!BR12</f>
        <v>0</v>
      </c>
      <c r="BS32" s="10">
        <f>+BR32+'Commandes - Calculs auto'!BS32-'Commandes - Calculs auto'!BS12</f>
        <v>0</v>
      </c>
      <c r="BT32" s="10">
        <f>+BS32+'Commandes - Calculs auto'!BT32-'Commandes - Calculs auto'!BT12</f>
        <v>0</v>
      </c>
      <c r="BU32" s="10">
        <f>+BT32+'Commandes - Calculs auto'!BU32-'Commandes - Calculs auto'!BU12</f>
        <v>0</v>
      </c>
      <c r="BV32" s="10">
        <f>+BU32+'Commandes - Calculs auto'!BV32-'Commandes - Calculs auto'!BV12</f>
        <v>0</v>
      </c>
      <c r="BW32" s="10">
        <f>+BV32+'Commandes - Calculs auto'!BW32-'Commandes - Calculs auto'!BW12</f>
        <v>0</v>
      </c>
      <c r="BX32" s="10">
        <f>+BW32+'Commandes - Calculs auto'!BX32-'Commandes - Calculs auto'!BX12</f>
        <v>0</v>
      </c>
      <c r="BY32" s="10">
        <f>+BX32+'Commandes - Calculs auto'!BY32-'Commandes - Calculs auto'!BY12</f>
        <v>0</v>
      </c>
      <c r="BZ32" s="10">
        <f>+BY32+'Commandes - Calculs auto'!BZ32-'Commandes - Calculs auto'!BZ12</f>
        <v>0</v>
      </c>
      <c r="CA32" s="10">
        <f>+BZ32+'Commandes - Calculs auto'!CA32-'Commandes - Calculs auto'!CA12</f>
        <v>0</v>
      </c>
      <c r="CB32" s="10">
        <f>+CA32+'Commandes - Calculs auto'!CB32-'Commandes - Calculs auto'!CB12</f>
        <v>0</v>
      </c>
      <c r="CC32" s="10">
        <f>+CB32+'Commandes - Calculs auto'!CC32-'Commandes - Calculs auto'!CC12</f>
        <v>0</v>
      </c>
      <c r="CD32" s="10">
        <f>+CC32+'Commandes - Calculs auto'!CD32-'Commandes - Calculs auto'!CD12</f>
        <v>0</v>
      </c>
      <c r="CE32" s="10">
        <f>+CD32+'Commandes - Calculs auto'!CE32-'Commandes - Calculs auto'!CE12</f>
        <v>0</v>
      </c>
      <c r="CF32" s="10">
        <f>+CE32+'Commandes - Calculs auto'!CF32-'Commandes - Calculs auto'!CF12</f>
        <v>0</v>
      </c>
      <c r="CG32" s="10">
        <f>+CF32+'Commandes - Calculs auto'!CG32-'Commandes - Calculs auto'!CG12</f>
        <v>0</v>
      </c>
      <c r="CH32" s="10">
        <f>+CG32+'Commandes - Calculs auto'!CH32-'Commandes - Calculs auto'!CH12</f>
        <v>0</v>
      </c>
      <c r="CI32" s="10">
        <f>+CH32+'Commandes - Calculs auto'!CI32-'Commandes - Calculs auto'!CI12</f>
        <v>0</v>
      </c>
      <c r="CJ32" s="10">
        <f>+CI32+'Commandes - Calculs auto'!CJ32-'Commandes - Calculs auto'!CJ12</f>
        <v>0</v>
      </c>
      <c r="CK32" s="10">
        <f>+CJ32+'Commandes - Calculs auto'!CK32-'Commandes - Calculs auto'!CK12</f>
        <v>0</v>
      </c>
      <c r="CL32" s="10">
        <f>+CK32+'Commandes - Calculs auto'!CL32-'Commandes - Calculs auto'!CL12</f>
        <v>0</v>
      </c>
      <c r="CM32" s="10">
        <f>+CL32+'Commandes - Calculs auto'!CM32-'Commandes - Calculs auto'!CM12</f>
        <v>0</v>
      </c>
      <c r="CN32" s="10">
        <f>+CM32+'Commandes - Calculs auto'!CN32-'Commandes - Calculs auto'!CN12</f>
        <v>0</v>
      </c>
      <c r="CO32" s="10">
        <f>+CN32+'Commandes - Calculs auto'!CO32-'Commandes - Calculs auto'!CO12</f>
        <v>0</v>
      </c>
      <c r="CP32" s="10">
        <f>+CO32+'Commandes - Calculs auto'!CP32-'Commandes - Calculs auto'!CP12</f>
        <v>0</v>
      </c>
      <c r="CQ32" s="10">
        <f>+CP32+'Commandes - Calculs auto'!CQ32-'Commandes - Calculs auto'!CQ12</f>
        <v>0</v>
      </c>
      <c r="CR32" s="10">
        <f>+CQ32+'Commandes - Calculs auto'!CR32-'Commandes - Calculs auto'!CR12</f>
        <v>0</v>
      </c>
      <c r="CS32" s="10">
        <f>+CR32+'Commandes - Calculs auto'!CS32-'Commandes - Calculs auto'!CS12</f>
        <v>0</v>
      </c>
      <c r="CT32" s="10">
        <f>+CS32+'Commandes - Calculs auto'!CT32-'Commandes - Calculs auto'!CT12</f>
        <v>0</v>
      </c>
      <c r="CU32" s="10">
        <f>+CT32+'Commandes - Calculs auto'!CU32-'Commandes - Calculs auto'!CU12</f>
        <v>0</v>
      </c>
      <c r="CV32" s="10">
        <f>+CU32+'Commandes - Calculs auto'!CV32-'Commandes - Calculs auto'!CV12</f>
        <v>0</v>
      </c>
      <c r="CW32" s="10">
        <f>+CV32+'Commandes - Calculs auto'!CW32-'Commandes - Calculs auto'!CW12</f>
        <v>0</v>
      </c>
      <c r="CX32" s="10">
        <f>+CW32+'Commandes - Calculs auto'!CX32-'Commandes - Calculs auto'!CX12</f>
        <v>0</v>
      </c>
      <c r="CY32" s="10">
        <f>+CX32+'Commandes - Calculs auto'!CY32-'Commandes - Calculs auto'!CY12</f>
        <v>0</v>
      </c>
      <c r="CZ32" s="10">
        <f>+CY32+'Commandes - Calculs auto'!CZ32-'Commandes - Calculs auto'!CZ12</f>
        <v>0</v>
      </c>
      <c r="DA32" s="10">
        <f>+CZ32+'Commandes - Calculs auto'!DA32-'Commandes - Calculs auto'!DA12</f>
        <v>0</v>
      </c>
      <c r="DB32" s="10">
        <f>+DA32+'Commandes - Calculs auto'!DB32-'Commandes - Calculs auto'!DB12</f>
        <v>0</v>
      </c>
      <c r="DC32" s="10">
        <f>+DB32+'Commandes - Calculs auto'!DC32-'Commandes - Calculs auto'!DC12</f>
        <v>0</v>
      </c>
      <c r="DD32" s="10">
        <f>+DC32+'Commandes - Calculs auto'!DD32-'Commandes - Calculs auto'!DD12</f>
        <v>0</v>
      </c>
      <c r="DE32" s="10">
        <f>+DD32+'Commandes - Calculs auto'!DE32-'Commandes - Calculs auto'!DE12</f>
        <v>0</v>
      </c>
      <c r="DF32" s="10">
        <f>+DE32+'Commandes - Calculs auto'!DF32-'Commandes - Calculs auto'!DF12</f>
        <v>0</v>
      </c>
      <c r="DG32" s="10">
        <f>+DF32+'Commandes - Calculs auto'!DG32-'Commandes - Calculs auto'!DG12</f>
        <v>0</v>
      </c>
    </row>
    <row r="33" ht="15" customHeight="1">
      <c r="C33" s="6">
        <f>CONFIG!$C$18</f>
        <v>0</v>
      </c>
      <c r="D33" s="10">
        <f>'Commandes - Calculs auto'!D33-'Commandes - Calculs auto'!D13</f>
        <v>0</v>
      </c>
      <c r="E33" s="10">
        <f>+D33+'Commandes - Calculs auto'!E33-'Commandes - Calculs auto'!E13</f>
        <v>0</v>
      </c>
      <c r="F33" s="10">
        <f>+E33+'Commandes - Calculs auto'!F33-'Commandes - Calculs auto'!F13</f>
        <v>0</v>
      </c>
      <c r="G33" s="10">
        <f>+F33+'Commandes - Calculs auto'!G33-'Commandes - Calculs auto'!G13</f>
        <v>0</v>
      </c>
      <c r="H33" s="10">
        <f>+G33+'Commandes - Calculs auto'!H33-'Commandes - Calculs auto'!H13</f>
        <v>0</v>
      </c>
      <c r="I33" s="10">
        <f>+H33+'Commandes - Calculs auto'!I33-'Commandes - Calculs auto'!I13</f>
        <v>0</v>
      </c>
      <c r="J33" s="10">
        <f>+I33+'Commandes - Calculs auto'!J33-'Commandes - Calculs auto'!J13</f>
        <v>0</v>
      </c>
      <c r="K33" s="10">
        <f>+J33+'Commandes - Calculs auto'!K33-'Commandes - Calculs auto'!K13</f>
        <v>0</v>
      </c>
      <c r="L33" s="10">
        <f>+K33+'Commandes - Calculs auto'!L33-'Commandes - Calculs auto'!L13</f>
        <v>0</v>
      </c>
      <c r="M33" s="10">
        <f>+L33+'Commandes - Calculs auto'!M33-'Commandes - Calculs auto'!M13</f>
        <v>0</v>
      </c>
      <c r="N33" s="10">
        <f>+M33+'Commandes - Calculs auto'!N33-'Commandes - Calculs auto'!N13</f>
        <v>0</v>
      </c>
      <c r="O33" s="10">
        <f>+N33+'Commandes - Calculs auto'!O33-'Commandes - Calculs auto'!O13</f>
        <v>0</v>
      </c>
      <c r="P33" s="10">
        <f>+O33+'Commandes - Calculs auto'!P33-'Commandes - Calculs auto'!P13</f>
        <v>0</v>
      </c>
      <c r="Q33" s="10">
        <f>+P33+'Commandes - Calculs auto'!Q33-'Commandes - Calculs auto'!Q13</f>
        <v>0</v>
      </c>
      <c r="R33" s="10">
        <f>+Q33+'Commandes - Calculs auto'!R33-'Commandes - Calculs auto'!R13</f>
        <v>0</v>
      </c>
      <c r="S33" s="10">
        <f>+R33+'Commandes - Calculs auto'!S33-'Commandes - Calculs auto'!S13</f>
        <v>0</v>
      </c>
      <c r="T33" s="10">
        <f>+S33+'Commandes - Calculs auto'!T33-'Commandes - Calculs auto'!T13</f>
        <v>0</v>
      </c>
      <c r="U33" s="10">
        <f>+T33+'Commandes - Calculs auto'!U33-'Commandes - Calculs auto'!U13</f>
        <v>0</v>
      </c>
      <c r="V33" s="10">
        <f>+U33+'Commandes - Calculs auto'!V33-'Commandes - Calculs auto'!V13</f>
        <v>0</v>
      </c>
      <c r="W33" s="10">
        <f>+V33+'Commandes - Calculs auto'!W33-'Commandes - Calculs auto'!W13</f>
        <v>0</v>
      </c>
      <c r="X33" s="10">
        <f>+W33+'Commandes - Calculs auto'!X33-'Commandes - Calculs auto'!X13</f>
        <v>0</v>
      </c>
      <c r="Y33" s="10">
        <f>+X33+'Commandes - Calculs auto'!Y33-'Commandes - Calculs auto'!Y13</f>
        <v>0</v>
      </c>
      <c r="Z33" s="10">
        <f>+Y33+'Commandes - Calculs auto'!Z33-'Commandes - Calculs auto'!Z13</f>
        <v>0</v>
      </c>
      <c r="AA33" s="10">
        <f>+Z33+'Commandes - Calculs auto'!AA33-'Commandes - Calculs auto'!AA13</f>
        <v>0</v>
      </c>
      <c r="AB33" s="10">
        <f>+AA33+'Commandes - Calculs auto'!AB33-'Commandes - Calculs auto'!AB13</f>
        <v>0</v>
      </c>
      <c r="AC33" s="10">
        <f>+AB33+'Commandes - Calculs auto'!AC33-'Commandes - Calculs auto'!AC13</f>
        <v>0</v>
      </c>
      <c r="AD33" s="10">
        <f>+AC33+'Commandes - Calculs auto'!AD33-'Commandes - Calculs auto'!AD13</f>
        <v>0</v>
      </c>
      <c r="AE33" s="10">
        <f>+AD33+'Commandes - Calculs auto'!AE33-'Commandes - Calculs auto'!AE13</f>
        <v>0</v>
      </c>
      <c r="AF33" s="10">
        <f>+AE33+'Commandes - Calculs auto'!AF33-'Commandes - Calculs auto'!AF13</f>
        <v>0</v>
      </c>
      <c r="AG33" s="10">
        <f>+AF33+'Commandes - Calculs auto'!AG33-'Commandes - Calculs auto'!AG13</f>
        <v>0</v>
      </c>
      <c r="AH33" s="10">
        <f>+AG33+'Commandes - Calculs auto'!AH33-'Commandes - Calculs auto'!AH13</f>
        <v>0</v>
      </c>
      <c r="AI33" s="10">
        <f>+AH33+'Commandes - Calculs auto'!AI33-'Commandes - Calculs auto'!AI13</f>
        <v>0</v>
      </c>
      <c r="AJ33" s="10">
        <f>+AI33+'Commandes - Calculs auto'!AJ33-'Commandes - Calculs auto'!AJ13</f>
        <v>0</v>
      </c>
      <c r="AK33" s="10">
        <f>+AJ33+'Commandes - Calculs auto'!AK33-'Commandes - Calculs auto'!AK13</f>
        <v>0</v>
      </c>
      <c r="AL33" s="10">
        <f>+AK33+'Commandes - Calculs auto'!AL33-'Commandes - Calculs auto'!AL13</f>
        <v>0</v>
      </c>
      <c r="AM33" s="10">
        <f>+AL33+'Commandes - Calculs auto'!AM33-'Commandes - Calculs auto'!AM13</f>
        <v>0</v>
      </c>
      <c r="AN33" s="10">
        <f>+AM33+'Commandes - Calculs auto'!AN33-'Commandes - Calculs auto'!AN13</f>
        <v>0</v>
      </c>
      <c r="AO33" s="10">
        <f>+AN33+'Commandes - Calculs auto'!AO33-'Commandes - Calculs auto'!AO13</f>
        <v>0</v>
      </c>
      <c r="AP33" s="10">
        <f>+AO33+'Commandes - Calculs auto'!AP33-'Commandes - Calculs auto'!AP13</f>
        <v>0</v>
      </c>
      <c r="AQ33" s="10">
        <f>+AP33+'Commandes - Calculs auto'!AQ33-'Commandes - Calculs auto'!AQ13</f>
        <v>0</v>
      </c>
      <c r="AR33" s="10">
        <f>+AQ33+'Commandes - Calculs auto'!AR33-'Commandes - Calculs auto'!AR13</f>
        <v>0</v>
      </c>
      <c r="AS33" s="10">
        <f>+AR33+'Commandes - Calculs auto'!AS33-'Commandes - Calculs auto'!AS13</f>
        <v>0</v>
      </c>
      <c r="AT33" s="10">
        <f>+AS33+'Commandes - Calculs auto'!AT33-'Commandes - Calculs auto'!AT13</f>
        <v>0</v>
      </c>
      <c r="AU33" s="10">
        <f>+AT33+'Commandes - Calculs auto'!AU33-'Commandes - Calculs auto'!AU13</f>
        <v>0</v>
      </c>
      <c r="AV33" s="10">
        <f>+AU33+'Commandes - Calculs auto'!AV33-'Commandes - Calculs auto'!AV13</f>
        <v>0</v>
      </c>
      <c r="AW33" s="10">
        <f>+AV33+'Commandes - Calculs auto'!AW33-'Commandes - Calculs auto'!AW13</f>
        <v>0</v>
      </c>
      <c r="AX33" s="10">
        <f>+AW33+'Commandes - Calculs auto'!AX33-'Commandes - Calculs auto'!AX13</f>
        <v>0</v>
      </c>
      <c r="AY33" s="10">
        <f>+AX33+'Commandes - Calculs auto'!AY33-'Commandes - Calculs auto'!AY13</f>
        <v>0</v>
      </c>
      <c r="AZ33" s="10">
        <f>+AY33+'Commandes - Calculs auto'!AZ33-'Commandes - Calculs auto'!AZ13</f>
        <v>0</v>
      </c>
      <c r="BA33" s="10">
        <f>+AZ33+'Commandes - Calculs auto'!BA33-'Commandes - Calculs auto'!BA13</f>
        <v>0</v>
      </c>
      <c r="BB33" s="10">
        <f>+BA33+'Commandes - Calculs auto'!BB33-'Commandes - Calculs auto'!BB13</f>
        <v>0</v>
      </c>
      <c r="BC33" s="10">
        <f>+BB33+'Commandes - Calculs auto'!BC33-'Commandes - Calculs auto'!BC13</f>
        <v>0</v>
      </c>
      <c r="BD33" s="10">
        <f>+BC33+'Commandes - Calculs auto'!BD33-'Commandes - Calculs auto'!BD13</f>
        <v>0</v>
      </c>
      <c r="BE33" s="10">
        <f>+BD33+'Commandes - Calculs auto'!BE33-'Commandes - Calculs auto'!BE13</f>
        <v>0</v>
      </c>
      <c r="BF33" s="10">
        <f>+BE33+'Commandes - Calculs auto'!BF33-'Commandes - Calculs auto'!BF13</f>
        <v>0</v>
      </c>
      <c r="BG33" s="10">
        <f>+BF33+'Commandes - Calculs auto'!BG33-'Commandes - Calculs auto'!BG13</f>
        <v>0</v>
      </c>
      <c r="BH33" s="10">
        <f>+BG33+'Commandes - Calculs auto'!BH33-'Commandes - Calculs auto'!BH13</f>
        <v>0</v>
      </c>
      <c r="BI33" s="10">
        <f>+BH33+'Commandes - Calculs auto'!BI33-'Commandes - Calculs auto'!BI13</f>
        <v>0</v>
      </c>
      <c r="BJ33" s="10">
        <f>+BI33+'Commandes - Calculs auto'!BJ33-'Commandes - Calculs auto'!BJ13</f>
        <v>0</v>
      </c>
      <c r="BK33" s="10">
        <f>+BJ33+'Commandes - Calculs auto'!BK33-'Commandes - Calculs auto'!BK13</f>
        <v>0</v>
      </c>
      <c r="BL33" s="10">
        <f>+BK33+'Commandes - Calculs auto'!BL33-'Commandes - Calculs auto'!BL13</f>
        <v>0</v>
      </c>
      <c r="BM33" s="10">
        <f>+BL33+'Commandes - Calculs auto'!BM33-'Commandes - Calculs auto'!BM13</f>
        <v>0</v>
      </c>
      <c r="BN33" s="10">
        <f>+BM33+'Commandes - Calculs auto'!BN33-'Commandes - Calculs auto'!BN13</f>
        <v>0</v>
      </c>
      <c r="BO33" s="10">
        <f>+BN33+'Commandes - Calculs auto'!BO33-'Commandes - Calculs auto'!BO13</f>
        <v>0</v>
      </c>
      <c r="BP33" s="10">
        <f>+BO33+'Commandes - Calculs auto'!BP33-'Commandes - Calculs auto'!BP13</f>
        <v>0</v>
      </c>
      <c r="BQ33" s="10">
        <f>+BP33+'Commandes - Calculs auto'!BQ33-'Commandes - Calculs auto'!BQ13</f>
        <v>0</v>
      </c>
      <c r="BR33" s="10">
        <f>+BQ33+'Commandes - Calculs auto'!BR33-'Commandes - Calculs auto'!BR13</f>
        <v>0</v>
      </c>
      <c r="BS33" s="10">
        <f>+BR33+'Commandes - Calculs auto'!BS33-'Commandes - Calculs auto'!BS13</f>
        <v>0</v>
      </c>
      <c r="BT33" s="10">
        <f>+BS33+'Commandes - Calculs auto'!BT33-'Commandes - Calculs auto'!BT13</f>
        <v>0</v>
      </c>
      <c r="BU33" s="10">
        <f>+BT33+'Commandes - Calculs auto'!BU33-'Commandes - Calculs auto'!BU13</f>
        <v>0</v>
      </c>
      <c r="BV33" s="10">
        <f>+BU33+'Commandes - Calculs auto'!BV33-'Commandes - Calculs auto'!BV13</f>
        <v>0</v>
      </c>
      <c r="BW33" s="10">
        <f>+BV33+'Commandes - Calculs auto'!BW33-'Commandes - Calculs auto'!BW13</f>
        <v>0</v>
      </c>
      <c r="BX33" s="10">
        <f>+BW33+'Commandes - Calculs auto'!BX33-'Commandes - Calculs auto'!BX13</f>
        <v>0</v>
      </c>
      <c r="BY33" s="10">
        <f>+BX33+'Commandes - Calculs auto'!BY33-'Commandes - Calculs auto'!BY13</f>
        <v>0</v>
      </c>
      <c r="BZ33" s="10">
        <f>+BY33+'Commandes - Calculs auto'!BZ33-'Commandes - Calculs auto'!BZ13</f>
        <v>0</v>
      </c>
      <c r="CA33" s="10">
        <f>+BZ33+'Commandes - Calculs auto'!CA33-'Commandes - Calculs auto'!CA13</f>
        <v>0</v>
      </c>
      <c r="CB33" s="10">
        <f>+CA33+'Commandes - Calculs auto'!CB33-'Commandes - Calculs auto'!CB13</f>
        <v>0</v>
      </c>
      <c r="CC33" s="10">
        <f>+CB33+'Commandes - Calculs auto'!CC33-'Commandes - Calculs auto'!CC13</f>
        <v>0</v>
      </c>
      <c r="CD33" s="10">
        <f>+CC33+'Commandes - Calculs auto'!CD33-'Commandes - Calculs auto'!CD13</f>
        <v>0</v>
      </c>
      <c r="CE33" s="10">
        <f>+CD33+'Commandes - Calculs auto'!CE33-'Commandes - Calculs auto'!CE13</f>
        <v>0</v>
      </c>
      <c r="CF33" s="10">
        <f>+CE33+'Commandes - Calculs auto'!CF33-'Commandes - Calculs auto'!CF13</f>
        <v>0</v>
      </c>
      <c r="CG33" s="10">
        <f>+CF33+'Commandes - Calculs auto'!CG33-'Commandes - Calculs auto'!CG13</f>
        <v>0</v>
      </c>
      <c r="CH33" s="10">
        <f>+CG33+'Commandes - Calculs auto'!CH33-'Commandes - Calculs auto'!CH13</f>
        <v>0</v>
      </c>
      <c r="CI33" s="10">
        <f>+CH33+'Commandes - Calculs auto'!CI33-'Commandes - Calculs auto'!CI13</f>
        <v>0</v>
      </c>
      <c r="CJ33" s="10">
        <f>+CI33+'Commandes - Calculs auto'!CJ33-'Commandes - Calculs auto'!CJ13</f>
        <v>0</v>
      </c>
      <c r="CK33" s="10">
        <f>+CJ33+'Commandes - Calculs auto'!CK33-'Commandes - Calculs auto'!CK13</f>
        <v>0</v>
      </c>
      <c r="CL33" s="10">
        <f>+CK33+'Commandes - Calculs auto'!CL33-'Commandes - Calculs auto'!CL13</f>
        <v>0</v>
      </c>
      <c r="CM33" s="10">
        <f>+CL33+'Commandes - Calculs auto'!CM33-'Commandes - Calculs auto'!CM13</f>
        <v>0</v>
      </c>
      <c r="CN33" s="10">
        <f>+CM33+'Commandes - Calculs auto'!CN33-'Commandes - Calculs auto'!CN13</f>
        <v>0</v>
      </c>
      <c r="CO33" s="10">
        <f>+CN33+'Commandes - Calculs auto'!CO33-'Commandes - Calculs auto'!CO13</f>
        <v>0</v>
      </c>
      <c r="CP33" s="10">
        <f>+CO33+'Commandes - Calculs auto'!CP33-'Commandes - Calculs auto'!CP13</f>
        <v>0</v>
      </c>
      <c r="CQ33" s="10">
        <f>+CP33+'Commandes - Calculs auto'!CQ33-'Commandes - Calculs auto'!CQ13</f>
        <v>0</v>
      </c>
      <c r="CR33" s="10">
        <f>+CQ33+'Commandes - Calculs auto'!CR33-'Commandes - Calculs auto'!CR13</f>
        <v>0</v>
      </c>
      <c r="CS33" s="10">
        <f>+CR33+'Commandes - Calculs auto'!CS33-'Commandes - Calculs auto'!CS13</f>
        <v>0</v>
      </c>
      <c r="CT33" s="10">
        <f>+CS33+'Commandes - Calculs auto'!CT33-'Commandes - Calculs auto'!CT13</f>
        <v>0</v>
      </c>
      <c r="CU33" s="10">
        <f>+CT33+'Commandes - Calculs auto'!CU33-'Commandes - Calculs auto'!CU13</f>
        <v>0</v>
      </c>
      <c r="CV33" s="10">
        <f>+CU33+'Commandes - Calculs auto'!CV33-'Commandes - Calculs auto'!CV13</f>
        <v>0</v>
      </c>
      <c r="CW33" s="10">
        <f>+CV33+'Commandes - Calculs auto'!CW33-'Commandes - Calculs auto'!CW13</f>
        <v>0</v>
      </c>
      <c r="CX33" s="10">
        <f>+CW33+'Commandes - Calculs auto'!CX33-'Commandes - Calculs auto'!CX13</f>
        <v>0</v>
      </c>
      <c r="CY33" s="10">
        <f>+CX33+'Commandes - Calculs auto'!CY33-'Commandes - Calculs auto'!CY13</f>
        <v>0</v>
      </c>
      <c r="CZ33" s="10">
        <f>+CY33+'Commandes - Calculs auto'!CZ33-'Commandes - Calculs auto'!CZ13</f>
        <v>0</v>
      </c>
      <c r="DA33" s="10">
        <f>+CZ33+'Commandes - Calculs auto'!DA33-'Commandes - Calculs auto'!DA13</f>
        <v>0</v>
      </c>
      <c r="DB33" s="10">
        <f>+DA33+'Commandes - Calculs auto'!DB33-'Commandes - Calculs auto'!DB13</f>
        <v>0</v>
      </c>
      <c r="DC33" s="10">
        <f>+DB33+'Commandes - Calculs auto'!DC33-'Commandes - Calculs auto'!DC13</f>
        <v>0</v>
      </c>
      <c r="DD33" s="10">
        <f>+DC33+'Commandes - Calculs auto'!DD33-'Commandes - Calculs auto'!DD13</f>
        <v>0</v>
      </c>
      <c r="DE33" s="10">
        <f>+DD33+'Commandes - Calculs auto'!DE33-'Commandes - Calculs auto'!DE13</f>
        <v>0</v>
      </c>
      <c r="DF33" s="10">
        <f>+DE33+'Commandes - Calculs auto'!DF33-'Commandes - Calculs auto'!DF13</f>
        <v>0</v>
      </c>
      <c r="DG33" s="10">
        <f>+DF33+'Commandes - Calculs auto'!DG33-'Commandes - Calculs auto'!DG13</f>
        <v>0</v>
      </c>
    </row>
    <row r="34" ht="15" customHeight="1">
      <c r="C34" s="6">
        <f>CONFIG!$C$19</f>
        <v>0</v>
      </c>
      <c r="D34" s="10">
        <f>'Commandes - Calculs auto'!D34-'Commandes - Calculs auto'!D14</f>
        <v>0</v>
      </c>
      <c r="E34" s="10">
        <f>+D34+'Commandes - Calculs auto'!E34-'Commandes - Calculs auto'!E14</f>
        <v>0</v>
      </c>
      <c r="F34" s="10">
        <f>+E34+'Commandes - Calculs auto'!F34-'Commandes - Calculs auto'!F14</f>
        <v>0</v>
      </c>
      <c r="G34" s="10">
        <f>+F34+'Commandes - Calculs auto'!G34-'Commandes - Calculs auto'!G14</f>
        <v>0</v>
      </c>
      <c r="H34" s="10">
        <f>+G34+'Commandes - Calculs auto'!H34-'Commandes - Calculs auto'!H14</f>
        <v>0</v>
      </c>
      <c r="I34" s="10">
        <f>+H34+'Commandes - Calculs auto'!I34-'Commandes - Calculs auto'!I14</f>
        <v>0</v>
      </c>
      <c r="J34" s="10">
        <f>+I34+'Commandes - Calculs auto'!J34-'Commandes - Calculs auto'!J14</f>
        <v>0</v>
      </c>
      <c r="K34" s="10">
        <f>+J34+'Commandes - Calculs auto'!K34-'Commandes - Calculs auto'!K14</f>
        <v>0</v>
      </c>
      <c r="L34" s="10">
        <f>+K34+'Commandes - Calculs auto'!L34-'Commandes - Calculs auto'!L14</f>
        <v>0</v>
      </c>
      <c r="M34" s="10">
        <f>+L34+'Commandes - Calculs auto'!M34-'Commandes - Calculs auto'!M14</f>
        <v>0</v>
      </c>
      <c r="N34" s="10">
        <f>+M34+'Commandes - Calculs auto'!N34-'Commandes - Calculs auto'!N14</f>
        <v>0</v>
      </c>
      <c r="O34" s="10">
        <f>+N34+'Commandes - Calculs auto'!O34-'Commandes - Calculs auto'!O14</f>
        <v>0</v>
      </c>
      <c r="P34" s="10">
        <f>+O34+'Commandes - Calculs auto'!P34-'Commandes - Calculs auto'!P14</f>
        <v>0</v>
      </c>
      <c r="Q34" s="10">
        <f>+P34+'Commandes - Calculs auto'!Q34-'Commandes - Calculs auto'!Q14</f>
        <v>0</v>
      </c>
      <c r="R34" s="10">
        <f>+Q34+'Commandes - Calculs auto'!R34-'Commandes - Calculs auto'!R14</f>
        <v>0</v>
      </c>
      <c r="S34" s="10">
        <f>+R34+'Commandes - Calculs auto'!S34-'Commandes - Calculs auto'!S14</f>
        <v>0</v>
      </c>
      <c r="T34" s="10">
        <f>+S34+'Commandes - Calculs auto'!T34-'Commandes - Calculs auto'!T14</f>
        <v>0</v>
      </c>
      <c r="U34" s="10">
        <f>+T34+'Commandes - Calculs auto'!U34-'Commandes - Calculs auto'!U14</f>
        <v>0</v>
      </c>
      <c r="V34" s="10">
        <f>+U34+'Commandes - Calculs auto'!V34-'Commandes - Calculs auto'!V14</f>
        <v>0</v>
      </c>
      <c r="W34" s="10">
        <f>+V34+'Commandes - Calculs auto'!W34-'Commandes - Calculs auto'!W14</f>
        <v>0</v>
      </c>
      <c r="X34" s="10">
        <f>+W34+'Commandes - Calculs auto'!X34-'Commandes - Calculs auto'!X14</f>
        <v>0</v>
      </c>
      <c r="Y34" s="10">
        <f>+X34+'Commandes - Calculs auto'!Y34-'Commandes - Calculs auto'!Y14</f>
        <v>0</v>
      </c>
      <c r="Z34" s="10">
        <f>+Y34+'Commandes - Calculs auto'!Z34-'Commandes - Calculs auto'!Z14</f>
        <v>0</v>
      </c>
      <c r="AA34" s="10">
        <f>+Z34+'Commandes - Calculs auto'!AA34-'Commandes - Calculs auto'!AA14</f>
        <v>0</v>
      </c>
      <c r="AB34" s="10">
        <f>+AA34+'Commandes - Calculs auto'!AB34-'Commandes - Calculs auto'!AB14</f>
        <v>0</v>
      </c>
      <c r="AC34" s="10">
        <f>+AB34+'Commandes - Calculs auto'!AC34-'Commandes - Calculs auto'!AC14</f>
        <v>0</v>
      </c>
      <c r="AD34" s="10">
        <f>+AC34+'Commandes - Calculs auto'!AD34-'Commandes - Calculs auto'!AD14</f>
        <v>0</v>
      </c>
      <c r="AE34" s="10">
        <f>+AD34+'Commandes - Calculs auto'!AE34-'Commandes - Calculs auto'!AE14</f>
        <v>0</v>
      </c>
      <c r="AF34" s="10">
        <f>+AE34+'Commandes - Calculs auto'!AF34-'Commandes - Calculs auto'!AF14</f>
        <v>0</v>
      </c>
      <c r="AG34" s="10">
        <f>+AF34+'Commandes - Calculs auto'!AG34-'Commandes - Calculs auto'!AG14</f>
        <v>0</v>
      </c>
      <c r="AH34" s="10">
        <f>+AG34+'Commandes - Calculs auto'!AH34-'Commandes - Calculs auto'!AH14</f>
        <v>0</v>
      </c>
      <c r="AI34" s="10">
        <f>+AH34+'Commandes - Calculs auto'!AI34-'Commandes - Calculs auto'!AI14</f>
        <v>0</v>
      </c>
      <c r="AJ34" s="10">
        <f>+AI34+'Commandes - Calculs auto'!AJ34-'Commandes - Calculs auto'!AJ14</f>
        <v>0</v>
      </c>
      <c r="AK34" s="10">
        <f>+AJ34+'Commandes - Calculs auto'!AK34-'Commandes - Calculs auto'!AK14</f>
        <v>0</v>
      </c>
      <c r="AL34" s="10">
        <f>+AK34+'Commandes - Calculs auto'!AL34-'Commandes - Calculs auto'!AL14</f>
        <v>0</v>
      </c>
      <c r="AM34" s="10">
        <f>+AL34+'Commandes - Calculs auto'!AM34-'Commandes - Calculs auto'!AM14</f>
        <v>0</v>
      </c>
      <c r="AN34" s="10">
        <f>+AM34+'Commandes - Calculs auto'!AN34-'Commandes - Calculs auto'!AN14</f>
        <v>0</v>
      </c>
      <c r="AO34" s="10">
        <f>+AN34+'Commandes - Calculs auto'!AO34-'Commandes - Calculs auto'!AO14</f>
        <v>0</v>
      </c>
      <c r="AP34" s="10">
        <f>+AO34+'Commandes - Calculs auto'!AP34-'Commandes - Calculs auto'!AP14</f>
        <v>0</v>
      </c>
      <c r="AQ34" s="10">
        <f>+AP34+'Commandes - Calculs auto'!AQ34-'Commandes - Calculs auto'!AQ14</f>
        <v>0</v>
      </c>
      <c r="AR34" s="10">
        <f>+AQ34+'Commandes - Calculs auto'!AR34-'Commandes - Calculs auto'!AR14</f>
        <v>0</v>
      </c>
      <c r="AS34" s="10">
        <f>+AR34+'Commandes - Calculs auto'!AS34-'Commandes - Calculs auto'!AS14</f>
        <v>0</v>
      </c>
      <c r="AT34" s="10">
        <f>+AS34+'Commandes - Calculs auto'!AT34-'Commandes - Calculs auto'!AT14</f>
        <v>0</v>
      </c>
      <c r="AU34" s="10">
        <f>+AT34+'Commandes - Calculs auto'!AU34-'Commandes - Calculs auto'!AU14</f>
        <v>0</v>
      </c>
      <c r="AV34" s="10">
        <f>+AU34+'Commandes - Calculs auto'!AV34-'Commandes - Calculs auto'!AV14</f>
        <v>0</v>
      </c>
      <c r="AW34" s="10">
        <f>+AV34+'Commandes - Calculs auto'!AW34-'Commandes - Calculs auto'!AW14</f>
        <v>0</v>
      </c>
      <c r="AX34" s="10">
        <f>+AW34+'Commandes - Calculs auto'!AX34-'Commandes - Calculs auto'!AX14</f>
        <v>0</v>
      </c>
      <c r="AY34" s="10">
        <f>+AX34+'Commandes - Calculs auto'!AY34-'Commandes - Calculs auto'!AY14</f>
        <v>0</v>
      </c>
      <c r="AZ34" s="10">
        <f>+AY34+'Commandes - Calculs auto'!AZ34-'Commandes - Calculs auto'!AZ14</f>
        <v>0</v>
      </c>
      <c r="BA34" s="10">
        <f>+AZ34+'Commandes - Calculs auto'!BA34-'Commandes - Calculs auto'!BA14</f>
        <v>0</v>
      </c>
      <c r="BB34" s="10">
        <f>+BA34+'Commandes - Calculs auto'!BB34-'Commandes - Calculs auto'!BB14</f>
        <v>0</v>
      </c>
      <c r="BC34" s="10">
        <f>+BB34+'Commandes - Calculs auto'!BC34-'Commandes - Calculs auto'!BC14</f>
        <v>0</v>
      </c>
      <c r="BD34" s="10">
        <f>+BC34+'Commandes - Calculs auto'!BD34-'Commandes - Calculs auto'!BD14</f>
        <v>0</v>
      </c>
      <c r="BE34" s="10">
        <f>+BD34+'Commandes - Calculs auto'!BE34-'Commandes - Calculs auto'!BE14</f>
        <v>0</v>
      </c>
      <c r="BF34" s="10">
        <f>+BE34+'Commandes - Calculs auto'!BF34-'Commandes - Calculs auto'!BF14</f>
        <v>0</v>
      </c>
      <c r="BG34" s="10">
        <f>+BF34+'Commandes - Calculs auto'!BG34-'Commandes - Calculs auto'!BG14</f>
        <v>0</v>
      </c>
      <c r="BH34" s="10">
        <f>+BG34+'Commandes - Calculs auto'!BH34-'Commandes - Calculs auto'!BH14</f>
        <v>0</v>
      </c>
      <c r="BI34" s="10">
        <f>+BH34+'Commandes - Calculs auto'!BI34-'Commandes - Calculs auto'!BI14</f>
        <v>0</v>
      </c>
      <c r="BJ34" s="10">
        <f>+BI34+'Commandes - Calculs auto'!BJ34-'Commandes - Calculs auto'!BJ14</f>
        <v>0</v>
      </c>
      <c r="BK34" s="10">
        <f>+BJ34+'Commandes - Calculs auto'!BK34-'Commandes - Calculs auto'!BK14</f>
        <v>0</v>
      </c>
      <c r="BL34" s="10">
        <f>+BK34+'Commandes - Calculs auto'!BL34-'Commandes - Calculs auto'!BL14</f>
        <v>0</v>
      </c>
      <c r="BM34" s="10">
        <f>+BL34+'Commandes - Calculs auto'!BM34-'Commandes - Calculs auto'!BM14</f>
        <v>0</v>
      </c>
      <c r="BN34" s="10">
        <f>+BM34+'Commandes - Calculs auto'!BN34-'Commandes - Calculs auto'!BN14</f>
        <v>0</v>
      </c>
      <c r="BO34" s="10">
        <f>+BN34+'Commandes - Calculs auto'!BO34-'Commandes - Calculs auto'!BO14</f>
        <v>0</v>
      </c>
      <c r="BP34" s="10">
        <f>+BO34+'Commandes - Calculs auto'!BP34-'Commandes - Calculs auto'!BP14</f>
        <v>0</v>
      </c>
      <c r="BQ34" s="10">
        <f>+BP34+'Commandes - Calculs auto'!BQ34-'Commandes - Calculs auto'!BQ14</f>
        <v>0</v>
      </c>
      <c r="BR34" s="10">
        <f>+BQ34+'Commandes - Calculs auto'!BR34-'Commandes - Calculs auto'!BR14</f>
        <v>0</v>
      </c>
      <c r="BS34" s="10">
        <f>+BR34+'Commandes - Calculs auto'!BS34-'Commandes - Calculs auto'!BS14</f>
        <v>0</v>
      </c>
      <c r="BT34" s="10">
        <f>+BS34+'Commandes - Calculs auto'!BT34-'Commandes - Calculs auto'!BT14</f>
        <v>0</v>
      </c>
      <c r="BU34" s="10">
        <f>+BT34+'Commandes - Calculs auto'!BU34-'Commandes - Calculs auto'!BU14</f>
        <v>0</v>
      </c>
      <c r="BV34" s="10">
        <f>+BU34+'Commandes - Calculs auto'!BV34-'Commandes - Calculs auto'!BV14</f>
        <v>0</v>
      </c>
      <c r="BW34" s="10">
        <f>+BV34+'Commandes - Calculs auto'!BW34-'Commandes - Calculs auto'!BW14</f>
        <v>0</v>
      </c>
      <c r="BX34" s="10">
        <f>+BW34+'Commandes - Calculs auto'!BX34-'Commandes - Calculs auto'!BX14</f>
        <v>0</v>
      </c>
      <c r="BY34" s="10">
        <f>+BX34+'Commandes - Calculs auto'!BY34-'Commandes - Calculs auto'!BY14</f>
        <v>0</v>
      </c>
      <c r="BZ34" s="10">
        <f>+BY34+'Commandes - Calculs auto'!BZ34-'Commandes - Calculs auto'!BZ14</f>
        <v>0</v>
      </c>
      <c r="CA34" s="10">
        <f>+BZ34+'Commandes - Calculs auto'!CA34-'Commandes - Calculs auto'!CA14</f>
        <v>0</v>
      </c>
      <c r="CB34" s="10">
        <f>+CA34+'Commandes - Calculs auto'!CB34-'Commandes - Calculs auto'!CB14</f>
        <v>0</v>
      </c>
      <c r="CC34" s="10">
        <f>+CB34+'Commandes - Calculs auto'!CC34-'Commandes - Calculs auto'!CC14</f>
        <v>0</v>
      </c>
      <c r="CD34" s="10">
        <f>+CC34+'Commandes - Calculs auto'!CD34-'Commandes - Calculs auto'!CD14</f>
        <v>0</v>
      </c>
      <c r="CE34" s="10">
        <f>+CD34+'Commandes - Calculs auto'!CE34-'Commandes - Calculs auto'!CE14</f>
        <v>0</v>
      </c>
      <c r="CF34" s="10">
        <f>+CE34+'Commandes - Calculs auto'!CF34-'Commandes - Calculs auto'!CF14</f>
        <v>0</v>
      </c>
      <c r="CG34" s="10">
        <f>+CF34+'Commandes - Calculs auto'!CG34-'Commandes - Calculs auto'!CG14</f>
        <v>0</v>
      </c>
      <c r="CH34" s="10">
        <f>+CG34+'Commandes - Calculs auto'!CH34-'Commandes - Calculs auto'!CH14</f>
        <v>0</v>
      </c>
      <c r="CI34" s="10">
        <f>+CH34+'Commandes - Calculs auto'!CI34-'Commandes - Calculs auto'!CI14</f>
        <v>0</v>
      </c>
      <c r="CJ34" s="10">
        <f>+CI34+'Commandes - Calculs auto'!CJ34-'Commandes - Calculs auto'!CJ14</f>
        <v>0</v>
      </c>
      <c r="CK34" s="10">
        <f>+CJ34+'Commandes - Calculs auto'!CK34-'Commandes - Calculs auto'!CK14</f>
        <v>0</v>
      </c>
      <c r="CL34" s="10">
        <f>+CK34+'Commandes - Calculs auto'!CL34-'Commandes - Calculs auto'!CL14</f>
        <v>0</v>
      </c>
      <c r="CM34" s="10">
        <f>+CL34+'Commandes - Calculs auto'!CM34-'Commandes - Calculs auto'!CM14</f>
        <v>0</v>
      </c>
      <c r="CN34" s="10">
        <f>+CM34+'Commandes - Calculs auto'!CN34-'Commandes - Calculs auto'!CN14</f>
        <v>0</v>
      </c>
      <c r="CO34" s="10">
        <f>+CN34+'Commandes - Calculs auto'!CO34-'Commandes - Calculs auto'!CO14</f>
        <v>0</v>
      </c>
      <c r="CP34" s="10">
        <f>+CO34+'Commandes - Calculs auto'!CP34-'Commandes - Calculs auto'!CP14</f>
        <v>0</v>
      </c>
      <c r="CQ34" s="10">
        <f>+CP34+'Commandes - Calculs auto'!CQ34-'Commandes - Calculs auto'!CQ14</f>
        <v>0</v>
      </c>
      <c r="CR34" s="10">
        <f>+CQ34+'Commandes - Calculs auto'!CR34-'Commandes - Calculs auto'!CR14</f>
        <v>0</v>
      </c>
      <c r="CS34" s="10">
        <f>+CR34+'Commandes - Calculs auto'!CS34-'Commandes - Calculs auto'!CS14</f>
        <v>0</v>
      </c>
      <c r="CT34" s="10">
        <f>+CS34+'Commandes - Calculs auto'!CT34-'Commandes - Calculs auto'!CT14</f>
        <v>0</v>
      </c>
      <c r="CU34" s="10">
        <f>+CT34+'Commandes - Calculs auto'!CU34-'Commandes - Calculs auto'!CU14</f>
        <v>0</v>
      </c>
      <c r="CV34" s="10">
        <f>+CU34+'Commandes - Calculs auto'!CV34-'Commandes - Calculs auto'!CV14</f>
        <v>0</v>
      </c>
      <c r="CW34" s="10">
        <f>+CV34+'Commandes - Calculs auto'!CW34-'Commandes - Calculs auto'!CW14</f>
        <v>0</v>
      </c>
      <c r="CX34" s="10">
        <f>+CW34+'Commandes - Calculs auto'!CX34-'Commandes - Calculs auto'!CX14</f>
        <v>0</v>
      </c>
      <c r="CY34" s="10">
        <f>+CX34+'Commandes - Calculs auto'!CY34-'Commandes - Calculs auto'!CY14</f>
        <v>0</v>
      </c>
      <c r="CZ34" s="10">
        <f>+CY34+'Commandes - Calculs auto'!CZ34-'Commandes - Calculs auto'!CZ14</f>
        <v>0</v>
      </c>
      <c r="DA34" s="10">
        <f>+CZ34+'Commandes - Calculs auto'!DA34-'Commandes - Calculs auto'!DA14</f>
        <v>0</v>
      </c>
      <c r="DB34" s="10">
        <f>+DA34+'Commandes - Calculs auto'!DB34-'Commandes - Calculs auto'!DB14</f>
        <v>0</v>
      </c>
      <c r="DC34" s="10">
        <f>+DB34+'Commandes - Calculs auto'!DC34-'Commandes - Calculs auto'!DC14</f>
        <v>0</v>
      </c>
      <c r="DD34" s="10">
        <f>+DC34+'Commandes - Calculs auto'!DD34-'Commandes - Calculs auto'!DD14</f>
        <v>0</v>
      </c>
      <c r="DE34" s="10">
        <f>+DD34+'Commandes - Calculs auto'!DE34-'Commandes - Calculs auto'!DE14</f>
        <v>0</v>
      </c>
      <c r="DF34" s="10">
        <f>+DE34+'Commandes - Calculs auto'!DF34-'Commandes - Calculs auto'!DF14</f>
        <v>0</v>
      </c>
      <c r="DG34" s="10">
        <f>+DF34+'Commandes - Calculs auto'!DG34-'Commandes - Calculs auto'!DG14</f>
        <v>0</v>
      </c>
    </row>
    <row r="35" ht="15" customHeight="1">
      <c r="C35" s="6">
        <f>CONFIG!$C$20</f>
        <v>0</v>
      </c>
      <c r="D35" s="10">
        <f>'Commandes - Calculs auto'!D35-'Commandes - Calculs auto'!D15</f>
        <v>0</v>
      </c>
      <c r="E35" s="10">
        <f>+D35+'Commandes - Calculs auto'!E35-'Commandes - Calculs auto'!E15</f>
        <v>0</v>
      </c>
      <c r="F35" s="10">
        <f>+E35+'Commandes - Calculs auto'!F35-'Commandes - Calculs auto'!F15</f>
        <v>0</v>
      </c>
      <c r="G35" s="10">
        <f>+F35+'Commandes - Calculs auto'!G35-'Commandes - Calculs auto'!G15</f>
        <v>0</v>
      </c>
      <c r="H35" s="10">
        <f>+G35+'Commandes - Calculs auto'!H35-'Commandes - Calculs auto'!H15</f>
        <v>0</v>
      </c>
      <c r="I35" s="10">
        <f>+H35+'Commandes - Calculs auto'!I35-'Commandes - Calculs auto'!I15</f>
        <v>0</v>
      </c>
      <c r="J35" s="10">
        <f>+I35+'Commandes - Calculs auto'!J35-'Commandes - Calculs auto'!J15</f>
        <v>0</v>
      </c>
      <c r="K35" s="10">
        <f>+J35+'Commandes - Calculs auto'!K35-'Commandes - Calculs auto'!K15</f>
        <v>0</v>
      </c>
      <c r="L35" s="10">
        <f>+K35+'Commandes - Calculs auto'!L35-'Commandes - Calculs auto'!L15</f>
        <v>0</v>
      </c>
      <c r="M35" s="10">
        <f>+L35+'Commandes - Calculs auto'!M35-'Commandes - Calculs auto'!M15</f>
        <v>0</v>
      </c>
      <c r="N35" s="10">
        <f>+M35+'Commandes - Calculs auto'!N35-'Commandes - Calculs auto'!N15</f>
        <v>0</v>
      </c>
      <c r="O35" s="10">
        <f>+N35+'Commandes - Calculs auto'!O35-'Commandes - Calculs auto'!O15</f>
        <v>0</v>
      </c>
      <c r="P35" s="10">
        <f>+O35+'Commandes - Calculs auto'!P35-'Commandes - Calculs auto'!P15</f>
        <v>0</v>
      </c>
      <c r="Q35" s="10">
        <f>+P35+'Commandes - Calculs auto'!Q35-'Commandes - Calculs auto'!Q15</f>
        <v>0</v>
      </c>
      <c r="R35" s="10">
        <f>+Q35+'Commandes - Calculs auto'!R35-'Commandes - Calculs auto'!R15</f>
        <v>0</v>
      </c>
      <c r="S35" s="10">
        <f>+R35+'Commandes - Calculs auto'!S35-'Commandes - Calculs auto'!S15</f>
        <v>0</v>
      </c>
      <c r="T35" s="10">
        <f>+S35+'Commandes - Calculs auto'!T35-'Commandes - Calculs auto'!T15</f>
        <v>0</v>
      </c>
      <c r="U35" s="10">
        <f>+T35+'Commandes - Calculs auto'!U35-'Commandes - Calculs auto'!U15</f>
        <v>0</v>
      </c>
      <c r="V35" s="10">
        <f>+U35+'Commandes - Calculs auto'!V35-'Commandes - Calculs auto'!V15</f>
        <v>0</v>
      </c>
      <c r="W35" s="10">
        <f>+V35+'Commandes - Calculs auto'!W35-'Commandes - Calculs auto'!W15</f>
        <v>0</v>
      </c>
      <c r="X35" s="10">
        <f>+W35+'Commandes - Calculs auto'!X35-'Commandes - Calculs auto'!X15</f>
        <v>0</v>
      </c>
      <c r="Y35" s="10">
        <f>+X35+'Commandes - Calculs auto'!Y35-'Commandes - Calculs auto'!Y15</f>
        <v>0</v>
      </c>
      <c r="Z35" s="10">
        <f>+Y35+'Commandes - Calculs auto'!Z35-'Commandes - Calculs auto'!Z15</f>
        <v>0</v>
      </c>
      <c r="AA35" s="10">
        <f>+Z35+'Commandes - Calculs auto'!AA35-'Commandes - Calculs auto'!AA15</f>
        <v>0</v>
      </c>
      <c r="AB35" s="10">
        <f>+AA35+'Commandes - Calculs auto'!AB35-'Commandes - Calculs auto'!AB15</f>
        <v>0</v>
      </c>
      <c r="AC35" s="10">
        <f>+AB35+'Commandes - Calculs auto'!AC35-'Commandes - Calculs auto'!AC15</f>
        <v>0</v>
      </c>
      <c r="AD35" s="10">
        <f>+AC35+'Commandes - Calculs auto'!AD35-'Commandes - Calculs auto'!AD15</f>
        <v>0</v>
      </c>
      <c r="AE35" s="10">
        <f>+AD35+'Commandes - Calculs auto'!AE35-'Commandes - Calculs auto'!AE15</f>
        <v>0</v>
      </c>
      <c r="AF35" s="10">
        <f>+AE35+'Commandes - Calculs auto'!AF35-'Commandes - Calculs auto'!AF15</f>
        <v>0</v>
      </c>
      <c r="AG35" s="10">
        <f>+AF35+'Commandes - Calculs auto'!AG35-'Commandes - Calculs auto'!AG15</f>
        <v>0</v>
      </c>
      <c r="AH35" s="10">
        <f>+AG35+'Commandes - Calculs auto'!AH35-'Commandes - Calculs auto'!AH15</f>
        <v>0</v>
      </c>
      <c r="AI35" s="10">
        <f>+AH35+'Commandes - Calculs auto'!AI35-'Commandes - Calculs auto'!AI15</f>
        <v>0</v>
      </c>
      <c r="AJ35" s="10">
        <f>+AI35+'Commandes - Calculs auto'!AJ35-'Commandes - Calculs auto'!AJ15</f>
        <v>0</v>
      </c>
      <c r="AK35" s="10">
        <f>+AJ35+'Commandes - Calculs auto'!AK35-'Commandes - Calculs auto'!AK15</f>
        <v>0</v>
      </c>
      <c r="AL35" s="10">
        <f>+AK35+'Commandes - Calculs auto'!AL35-'Commandes - Calculs auto'!AL15</f>
        <v>0</v>
      </c>
      <c r="AM35" s="10">
        <f>+AL35+'Commandes - Calculs auto'!AM35-'Commandes - Calculs auto'!AM15</f>
        <v>0</v>
      </c>
      <c r="AN35" s="10">
        <f>+AM35+'Commandes - Calculs auto'!AN35-'Commandes - Calculs auto'!AN15</f>
        <v>0</v>
      </c>
      <c r="AO35" s="10">
        <f>+AN35+'Commandes - Calculs auto'!AO35-'Commandes - Calculs auto'!AO15</f>
        <v>0</v>
      </c>
      <c r="AP35" s="10">
        <f>+AO35+'Commandes - Calculs auto'!AP35-'Commandes - Calculs auto'!AP15</f>
        <v>0</v>
      </c>
      <c r="AQ35" s="10">
        <f>+AP35+'Commandes - Calculs auto'!AQ35-'Commandes - Calculs auto'!AQ15</f>
        <v>0</v>
      </c>
      <c r="AR35" s="10">
        <f>+AQ35+'Commandes - Calculs auto'!AR35-'Commandes - Calculs auto'!AR15</f>
        <v>0</v>
      </c>
      <c r="AS35" s="10">
        <f>+AR35+'Commandes - Calculs auto'!AS35-'Commandes - Calculs auto'!AS15</f>
        <v>0</v>
      </c>
      <c r="AT35" s="10">
        <f>+AS35+'Commandes - Calculs auto'!AT35-'Commandes - Calculs auto'!AT15</f>
        <v>0</v>
      </c>
      <c r="AU35" s="10">
        <f>+AT35+'Commandes - Calculs auto'!AU35-'Commandes - Calculs auto'!AU15</f>
        <v>0</v>
      </c>
      <c r="AV35" s="10">
        <f>+AU35+'Commandes - Calculs auto'!AV35-'Commandes - Calculs auto'!AV15</f>
        <v>0</v>
      </c>
      <c r="AW35" s="10">
        <f>+AV35+'Commandes - Calculs auto'!AW35-'Commandes - Calculs auto'!AW15</f>
        <v>0</v>
      </c>
      <c r="AX35" s="10">
        <f>+AW35+'Commandes - Calculs auto'!AX35-'Commandes - Calculs auto'!AX15</f>
        <v>0</v>
      </c>
      <c r="AY35" s="10">
        <f>+AX35+'Commandes - Calculs auto'!AY35-'Commandes - Calculs auto'!AY15</f>
        <v>0</v>
      </c>
      <c r="AZ35" s="10">
        <f>+AY35+'Commandes - Calculs auto'!AZ35-'Commandes - Calculs auto'!AZ15</f>
        <v>0</v>
      </c>
      <c r="BA35" s="10">
        <f>+AZ35+'Commandes - Calculs auto'!BA35-'Commandes - Calculs auto'!BA15</f>
        <v>0</v>
      </c>
      <c r="BB35" s="10">
        <f>+BA35+'Commandes - Calculs auto'!BB35-'Commandes - Calculs auto'!BB15</f>
        <v>0</v>
      </c>
      <c r="BC35" s="10">
        <f>+BB35+'Commandes - Calculs auto'!BC35-'Commandes - Calculs auto'!BC15</f>
        <v>0</v>
      </c>
      <c r="BD35" s="10">
        <f>+BC35+'Commandes - Calculs auto'!BD35-'Commandes - Calculs auto'!BD15</f>
        <v>0</v>
      </c>
      <c r="BE35" s="10">
        <f>+BD35+'Commandes - Calculs auto'!BE35-'Commandes - Calculs auto'!BE15</f>
        <v>0</v>
      </c>
      <c r="BF35" s="10">
        <f>+BE35+'Commandes - Calculs auto'!BF35-'Commandes - Calculs auto'!BF15</f>
        <v>0</v>
      </c>
      <c r="BG35" s="10">
        <f>+BF35+'Commandes - Calculs auto'!BG35-'Commandes - Calculs auto'!BG15</f>
        <v>0</v>
      </c>
      <c r="BH35" s="10">
        <f>+BG35+'Commandes - Calculs auto'!BH35-'Commandes - Calculs auto'!BH15</f>
        <v>0</v>
      </c>
      <c r="BI35" s="10">
        <f>+BH35+'Commandes - Calculs auto'!BI35-'Commandes - Calculs auto'!BI15</f>
        <v>0</v>
      </c>
      <c r="BJ35" s="10">
        <f>+BI35+'Commandes - Calculs auto'!BJ35-'Commandes - Calculs auto'!BJ15</f>
        <v>0</v>
      </c>
      <c r="BK35" s="10">
        <f>+BJ35+'Commandes - Calculs auto'!BK35-'Commandes - Calculs auto'!BK15</f>
        <v>0</v>
      </c>
      <c r="BL35" s="10">
        <f>+BK35+'Commandes - Calculs auto'!BL35-'Commandes - Calculs auto'!BL15</f>
        <v>0</v>
      </c>
      <c r="BM35" s="10">
        <f>+BL35+'Commandes - Calculs auto'!BM35-'Commandes - Calculs auto'!BM15</f>
        <v>0</v>
      </c>
      <c r="BN35" s="10">
        <f>+BM35+'Commandes - Calculs auto'!BN35-'Commandes - Calculs auto'!BN15</f>
        <v>0</v>
      </c>
      <c r="BO35" s="10">
        <f>+BN35+'Commandes - Calculs auto'!BO35-'Commandes - Calculs auto'!BO15</f>
        <v>0</v>
      </c>
      <c r="BP35" s="10">
        <f>+BO35+'Commandes - Calculs auto'!BP35-'Commandes - Calculs auto'!BP15</f>
        <v>0</v>
      </c>
      <c r="BQ35" s="10">
        <f>+BP35+'Commandes - Calculs auto'!BQ35-'Commandes - Calculs auto'!BQ15</f>
        <v>0</v>
      </c>
      <c r="BR35" s="10">
        <f>+BQ35+'Commandes - Calculs auto'!BR35-'Commandes - Calculs auto'!BR15</f>
        <v>0</v>
      </c>
      <c r="BS35" s="10">
        <f>+BR35+'Commandes - Calculs auto'!BS35-'Commandes - Calculs auto'!BS15</f>
        <v>0</v>
      </c>
      <c r="BT35" s="10">
        <f>+BS35+'Commandes - Calculs auto'!BT35-'Commandes - Calculs auto'!BT15</f>
        <v>0</v>
      </c>
      <c r="BU35" s="10">
        <f>+BT35+'Commandes - Calculs auto'!BU35-'Commandes - Calculs auto'!BU15</f>
        <v>0</v>
      </c>
      <c r="BV35" s="10">
        <f>+BU35+'Commandes - Calculs auto'!BV35-'Commandes - Calculs auto'!BV15</f>
        <v>0</v>
      </c>
      <c r="BW35" s="10">
        <f>+BV35+'Commandes - Calculs auto'!BW35-'Commandes - Calculs auto'!BW15</f>
        <v>0</v>
      </c>
      <c r="BX35" s="10">
        <f>+BW35+'Commandes - Calculs auto'!BX35-'Commandes - Calculs auto'!BX15</f>
        <v>0</v>
      </c>
      <c r="BY35" s="10">
        <f>+BX35+'Commandes - Calculs auto'!BY35-'Commandes - Calculs auto'!BY15</f>
        <v>0</v>
      </c>
      <c r="BZ35" s="10">
        <f>+BY35+'Commandes - Calculs auto'!BZ35-'Commandes - Calculs auto'!BZ15</f>
        <v>0</v>
      </c>
      <c r="CA35" s="10">
        <f>+BZ35+'Commandes - Calculs auto'!CA35-'Commandes - Calculs auto'!CA15</f>
        <v>0</v>
      </c>
      <c r="CB35" s="10">
        <f>+CA35+'Commandes - Calculs auto'!CB35-'Commandes - Calculs auto'!CB15</f>
        <v>0</v>
      </c>
      <c r="CC35" s="10">
        <f>+CB35+'Commandes - Calculs auto'!CC35-'Commandes - Calculs auto'!CC15</f>
        <v>0</v>
      </c>
      <c r="CD35" s="10">
        <f>+CC35+'Commandes - Calculs auto'!CD35-'Commandes - Calculs auto'!CD15</f>
        <v>0</v>
      </c>
      <c r="CE35" s="10">
        <f>+CD35+'Commandes - Calculs auto'!CE35-'Commandes - Calculs auto'!CE15</f>
        <v>0</v>
      </c>
      <c r="CF35" s="10">
        <f>+CE35+'Commandes - Calculs auto'!CF35-'Commandes - Calculs auto'!CF15</f>
        <v>0</v>
      </c>
      <c r="CG35" s="10">
        <f>+CF35+'Commandes - Calculs auto'!CG35-'Commandes - Calculs auto'!CG15</f>
        <v>0</v>
      </c>
      <c r="CH35" s="10">
        <f>+CG35+'Commandes - Calculs auto'!CH35-'Commandes - Calculs auto'!CH15</f>
        <v>0</v>
      </c>
      <c r="CI35" s="10">
        <f>+CH35+'Commandes - Calculs auto'!CI35-'Commandes - Calculs auto'!CI15</f>
        <v>0</v>
      </c>
      <c r="CJ35" s="10">
        <f>+CI35+'Commandes - Calculs auto'!CJ35-'Commandes - Calculs auto'!CJ15</f>
        <v>0</v>
      </c>
      <c r="CK35" s="10">
        <f>+CJ35+'Commandes - Calculs auto'!CK35-'Commandes - Calculs auto'!CK15</f>
        <v>0</v>
      </c>
      <c r="CL35" s="10">
        <f>+CK35+'Commandes - Calculs auto'!CL35-'Commandes - Calculs auto'!CL15</f>
        <v>0</v>
      </c>
      <c r="CM35" s="10">
        <f>+CL35+'Commandes - Calculs auto'!CM35-'Commandes - Calculs auto'!CM15</f>
        <v>0</v>
      </c>
      <c r="CN35" s="10">
        <f>+CM35+'Commandes - Calculs auto'!CN35-'Commandes - Calculs auto'!CN15</f>
        <v>0</v>
      </c>
      <c r="CO35" s="10">
        <f>+CN35+'Commandes - Calculs auto'!CO35-'Commandes - Calculs auto'!CO15</f>
        <v>0</v>
      </c>
      <c r="CP35" s="10">
        <f>+CO35+'Commandes - Calculs auto'!CP35-'Commandes - Calculs auto'!CP15</f>
        <v>0</v>
      </c>
      <c r="CQ35" s="10">
        <f>+CP35+'Commandes - Calculs auto'!CQ35-'Commandes - Calculs auto'!CQ15</f>
        <v>0</v>
      </c>
      <c r="CR35" s="10">
        <f>+CQ35+'Commandes - Calculs auto'!CR35-'Commandes - Calculs auto'!CR15</f>
        <v>0</v>
      </c>
      <c r="CS35" s="10">
        <f>+CR35+'Commandes - Calculs auto'!CS35-'Commandes - Calculs auto'!CS15</f>
        <v>0</v>
      </c>
      <c r="CT35" s="10">
        <f>+CS35+'Commandes - Calculs auto'!CT35-'Commandes - Calculs auto'!CT15</f>
        <v>0</v>
      </c>
      <c r="CU35" s="10">
        <f>+CT35+'Commandes - Calculs auto'!CU35-'Commandes - Calculs auto'!CU15</f>
        <v>0</v>
      </c>
      <c r="CV35" s="10">
        <f>+CU35+'Commandes - Calculs auto'!CV35-'Commandes - Calculs auto'!CV15</f>
        <v>0</v>
      </c>
      <c r="CW35" s="10">
        <f>+CV35+'Commandes - Calculs auto'!CW35-'Commandes - Calculs auto'!CW15</f>
        <v>0</v>
      </c>
      <c r="CX35" s="10">
        <f>+CW35+'Commandes - Calculs auto'!CX35-'Commandes - Calculs auto'!CX15</f>
        <v>0</v>
      </c>
      <c r="CY35" s="10">
        <f>+CX35+'Commandes - Calculs auto'!CY35-'Commandes - Calculs auto'!CY15</f>
        <v>0</v>
      </c>
      <c r="CZ35" s="10">
        <f>+CY35+'Commandes - Calculs auto'!CZ35-'Commandes - Calculs auto'!CZ15</f>
        <v>0</v>
      </c>
      <c r="DA35" s="10">
        <f>+CZ35+'Commandes - Calculs auto'!DA35-'Commandes - Calculs auto'!DA15</f>
        <v>0</v>
      </c>
      <c r="DB35" s="10">
        <f>+DA35+'Commandes - Calculs auto'!DB35-'Commandes - Calculs auto'!DB15</f>
        <v>0</v>
      </c>
      <c r="DC35" s="10">
        <f>+DB35+'Commandes - Calculs auto'!DC35-'Commandes - Calculs auto'!DC15</f>
        <v>0</v>
      </c>
      <c r="DD35" s="10">
        <f>+DC35+'Commandes - Calculs auto'!DD35-'Commandes - Calculs auto'!DD15</f>
        <v>0</v>
      </c>
      <c r="DE35" s="10">
        <f>+DD35+'Commandes - Calculs auto'!DE35-'Commandes - Calculs auto'!DE15</f>
        <v>0</v>
      </c>
      <c r="DF35" s="10">
        <f>+DE35+'Commandes - Calculs auto'!DF35-'Commandes - Calculs auto'!DF15</f>
        <v>0</v>
      </c>
      <c r="DG35" s="10">
        <f>+DF35+'Commandes - Calculs auto'!DG35-'Commandes - Calculs auto'!DG15</f>
        <v>0</v>
      </c>
    </row>
    <row r="36" ht="15" customHeight="1">
      <c r="C36" s="6">
        <f>CONFIG!$C$21</f>
        <v>0</v>
      </c>
      <c r="D36" s="10">
        <f>'Commandes - Calculs auto'!D36-'Commandes - Calculs auto'!D16</f>
        <v>0</v>
      </c>
      <c r="E36" s="10">
        <f>+D36+'Commandes - Calculs auto'!E36-'Commandes - Calculs auto'!E16</f>
        <v>0</v>
      </c>
      <c r="F36" s="10">
        <f>+E36+'Commandes - Calculs auto'!F36-'Commandes - Calculs auto'!F16</f>
        <v>0</v>
      </c>
      <c r="G36" s="10">
        <f>+F36+'Commandes - Calculs auto'!G36-'Commandes - Calculs auto'!G16</f>
        <v>0</v>
      </c>
      <c r="H36" s="10">
        <f>+G36+'Commandes - Calculs auto'!H36-'Commandes - Calculs auto'!H16</f>
        <v>0</v>
      </c>
      <c r="I36" s="10">
        <f>+H36+'Commandes - Calculs auto'!I36-'Commandes - Calculs auto'!I16</f>
        <v>0</v>
      </c>
      <c r="J36" s="10">
        <f>+I36+'Commandes - Calculs auto'!J36-'Commandes - Calculs auto'!J16</f>
        <v>0</v>
      </c>
      <c r="K36" s="10">
        <f>+J36+'Commandes - Calculs auto'!K36-'Commandes - Calculs auto'!K16</f>
        <v>0</v>
      </c>
      <c r="L36" s="10">
        <f>+K36+'Commandes - Calculs auto'!L36-'Commandes - Calculs auto'!L16</f>
        <v>0</v>
      </c>
      <c r="M36" s="10">
        <f>+L36+'Commandes - Calculs auto'!M36-'Commandes - Calculs auto'!M16</f>
        <v>0</v>
      </c>
      <c r="N36" s="10">
        <f>+M36+'Commandes - Calculs auto'!N36-'Commandes - Calculs auto'!N16</f>
        <v>0</v>
      </c>
      <c r="O36" s="10">
        <f>+N36+'Commandes - Calculs auto'!O36-'Commandes - Calculs auto'!O16</f>
        <v>0</v>
      </c>
      <c r="P36" s="10">
        <f>+O36+'Commandes - Calculs auto'!P36-'Commandes - Calculs auto'!P16</f>
        <v>0</v>
      </c>
      <c r="Q36" s="10">
        <f>+P36+'Commandes - Calculs auto'!Q36-'Commandes - Calculs auto'!Q16</f>
        <v>0</v>
      </c>
      <c r="R36" s="10">
        <f>+Q36+'Commandes - Calculs auto'!R36-'Commandes - Calculs auto'!R16</f>
        <v>0</v>
      </c>
      <c r="S36" s="10">
        <f>+R36+'Commandes - Calculs auto'!S36-'Commandes - Calculs auto'!S16</f>
        <v>0</v>
      </c>
      <c r="T36" s="10">
        <f>+S36+'Commandes - Calculs auto'!T36-'Commandes - Calculs auto'!T16</f>
        <v>0</v>
      </c>
      <c r="U36" s="10">
        <f>+T36+'Commandes - Calculs auto'!U36-'Commandes - Calculs auto'!U16</f>
        <v>0</v>
      </c>
      <c r="V36" s="10">
        <f>+U36+'Commandes - Calculs auto'!V36-'Commandes - Calculs auto'!V16</f>
        <v>0</v>
      </c>
      <c r="W36" s="10">
        <f>+V36+'Commandes - Calculs auto'!W36-'Commandes - Calculs auto'!W16</f>
        <v>0</v>
      </c>
      <c r="X36" s="10">
        <f>+W36+'Commandes - Calculs auto'!X36-'Commandes - Calculs auto'!X16</f>
        <v>0</v>
      </c>
      <c r="Y36" s="10">
        <f>+X36+'Commandes - Calculs auto'!Y36-'Commandes - Calculs auto'!Y16</f>
        <v>0</v>
      </c>
      <c r="Z36" s="10">
        <f>+Y36+'Commandes - Calculs auto'!Z36-'Commandes - Calculs auto'!Z16</f>
        <v>0</v>
      </c>
      <c r="AA36" s="10">
        <f>+Z36+'Commandes - Calculs auto'!AA36-'Commandes - Calculs auto'!AA16</f>
        <v>0</v>
      </c>
      <c r="AB36" s="10">
        <f>+AA36+'Commandes - Calculs auto'!AB36-'Commandes - Calculs auto'!AB16</f>
        <v>0</v>
      </c>
      <c r="AC36" s="10">
        <f>+AB36+'Commandes - Calculs auto'!AC36-'Commandes - Calculs auto'!AC16</f>
        <v>0</v>
      </c>
      <c r="AD36" s="10">
        <f>+AC36+'Commandes - Calculs auto'!AD36-'Commandes - Calculs auto'!AD16</f>
        <v>0</v>
      </c>
      <c r="AE36" s="10">
        <f>+AD36+'Commandes - Calculs auto'!AE36-'Commandes - Calculs auto'!AE16</f>
        <v>0</v>
      </c>
      <c r="AF36" s="10">
        <f>+AE36+'Commandes - Calculs auto'!AF36-'Commandes - Calculs auto'!AF16</f>
        <v>0</v>
      </c>
      <c r="AG36" s="10">
        <f>+AF36+'Commandes - Calculs auto'!AG36-'Commandes - Calculs auto'!AG16</f>
        <v>0</v>
      </c>
      <c r="AH36" s="10">
        <f>+AG36+'Commandes - Calculs auto'!AH36-'Commandes - Calculs auto'!AH16</f>
        <v>0</v>
      </c>
      <c r="AI36" s="10">
        <f>+AH36+'Commandes - Calculs auto'!AI36-'Commandes - Calculs auto'!AI16</f>
        <v>0</v>
      </c>
      <c r="AJ36" s="10">
        <f>+AI36+'Commandes - Calculs auto'!AJ36-'Commandes - Calculs auto'!AJ16</f>
        <v>0</v>
      </c>
      <c r="AK36" s="10">
        <f>+AJ36+'Commandes - Calculs auto'!AK36-'Commandes - Calculs auto'!AK16</f>
        <v>0</v>
      </c>
      <c r="AL36" s="10">
        <f>+AK36+'Commandes - Calculs auto'!AL36-'Commandes - Calculs auto'!AL16</f>
        <v>0</v>
      </c>
      <c r="AM36" s="10">
        <f>+AL36+'Commandes - Calculs auto'!AM36-'Commandes - Calculs auto'!AM16</f>
        <v>0</v>
      </c>
      <c r="AN36" s="10">
        <f>+AM36+'Commandes - Calculs auto'!AN36-'Commandes - Calculs auto'!AN16</f>
        <v>0</v>
      </c>
      <c r="AO36" s="10">
        <f>+AN36+'Commandes - Calculs auto'!AO36-'Commandes - Calculs auto'!AO16</f>
        <v>0</v>
      </c>
      <c r="AP36" s="10">
        <f>+AO36+'Commandes - Calculs auto'!AP36-'Commandes - Calculs auto'!AP16</f>
        <v>0</v>
      </c>
      <c r="AQ36" s="10">
        <f>+AP36+'Commandes - Calculs auto'!AQ36-'Commandes - Calculs auto'!AQ16</f>
        <v>0</v>
      </c>
      <c r="AR36" s="10">
        <f>+AQ36+'Commandes - Calculs auto'!AR36-'Commandes - Calculs auto'!AR16</f>
        <v>0</v>
      </c>
      <c r="AS36" s="10">
        <f>+AR36+'Commandes - Calculs auto'!AS36-'Commandes - Calculs auto'!AS16</f>
        <v>0</v>
      </c>
      <c r="AT36" s="10">
        <f>+AS36+'Commandes - Calculs auto'!AT36-'Commandes - Calculs auto'!AT16</f>
        <v>0</v>
      </c>
      <c r="AU36" s="10">
        <f>+AT36+'Commandes - Calculs auto'!AU36-'Commandes - Calculs auto'!AU16</f>
        <v>0</v>
      </c>
      <c r="AV36" s="10">
        <f>+AU36+'Commandes - Calculs auto'!AV36-'Commandes - Calculs auto'!AV16</f>
        <v>0</v>
      </c>
      <c r="AW36" s="10">
        <f>+AV36+'Commandes - Calculs auto'!AW36-'Commandes - Calculs auto'!AW16</f>
        <v>0</v>
      </c>
      <c r="AX36" s="10">
        <f>+AW36+'Commandes - Calculs auto'!AX36-'Commandes - Calculs auto'!AX16</f>
        <v>0</v>
      </c>
      <c r="AY36" s="10">
        <f>+AX36+'Commandes - Calculs auto'!AY36-'Commandes - Calculs auto'!AY16</f>
        <v>0</v>
      </c>
      <c r="AZ36" s="10">
        <f>+AY36+'Commandes - Calculs auto'!AZ36-'Commandes - Calculs auto'!AZ16</f>
        <v>0</v>
      </c>
      <c r="BA36" s="10">
        <f>+AZ36+'Commandes - Calculs auto'!BA36-'Commandes - Calculs auto'!BA16</f>
        <v>0</v>
      </c>
      <c r="BB36" s="10">
        <f>+BA36+'Commandes - Calculs auto'!BB36-'Commandes - Calculs auto'!BB16</f>
        <v>0</v>
      </c>
      <c r="BC36" s="10">
        <f>+BB36+'Commandes - Calculs auto'!BC36-'Commandes - Calculs auto'!BC16</f>
        <v>0</v>
      </c>
      <c r="BD36" s="10">
        <f>+BC36+'Commandes - Calculs auto'!BD36-'Commandes - Calculs auto'!BD16</f>
        <v>0</v>
      </c>
      <c r="BE36" s="10">
        <f>+BD36+'Commandes - Calculs auto'!BE36-'Commandes - Calculs auto'!BE16</f>
        <v>0</v>
      </c>
      <c r="BF36" s="10">
        <f>+BE36+'Commandes - Calculs auto'!BF36-'Commandes - Calculs auto'!BF16</f>
        <v>0</v>
      </c>
      <c r="BG36" s="10">
        <f>+BF36+'Commandes - Calculs auto'!BG36-'Commandes - Calculs auto'!BG16</f>
        <v>0</v>
      </c>
      <c r="BH36" s="10">
        <f>+BG36+'Commandes - Calculs auto'!BH36-'Commandes - Calculs auto'!BH16</f>
        <v>0</v>
      </c>
      <c r="BI36" s="10">
        <f>+BH36+'Commandes - Calculs auto'!BI36-'Commandes - Calculs auto'!BI16</f>
        <v>0</v>
      </c>
      <c r="BJ36" s="10">
        <f>+BI36+'Commandes - Calculs auto'!BJ36-'Commandes - Calculs auto'!BJ16</f>
        <v>0</v>
      </c>
      <c r="BK36" s="10">
        <f>+BJ36+'Commandes - Calculs auto'!BK36-'Commandes - Calculs auto'!BK16</f>
        <v>0</v>
      </c>
      <c r="BL36" s="10">
        <f>+BK36+'Commandes - Calculs auto'!BL36-'Commandes - Calculs auto'!BL16</f>
        <v>0</v>
      </c>
      <c r="BM36" s="10">
        <f>+BL36+'Commandes - Calculs auto'!BM36-'Commandes - Calculs auto'!BM16</f>
        <v>0</v>
      </c>
      <c r="BN36" s="10">
        <f>+BM36+'Commandes - Calculs auto'!BN36-'Commandes - Calculs auto'!BN16</f>
        <v>0</v>
      </c>
      <c r="BO36" s="10">
        <f>+BN36+'Commandes - Calculs auto'!BO36-'Commandes - Calculs auto'!BO16</f>
        <v>0</v>
      </c>
      <c r="BP36" s="10">
        <f>+BO36+'Commandes - Calculs auto'!BP36-'Commandes - Calculs auto'!BP16</f>
        <v>0</v>
      </c>
      <c r="BQ36" s="10">
        <f>+BP36+'Commandes - Calculs auto'!BQ36-'Commandes - Calculs auto'!BQ16</f>
        <v>0</v>
      </c>
      <c r="BR36" s="10">
        <f>+BQ36+'Commandes - Calculs auto'!BR36-'Commandes - Calculs auto'!BR16</f>
        <v>0</v>
      </c>
      <c r="BS36" s="10">
        <f>+BR36+'Commandes - Calculs auto'!BS36-'Commandes - Calculs auto'!BS16</f>
        <v>0</v>
      </c>
      <c r="BT36" s="10">
        <f>+BS36+'Commandes - Calculs auto'!BT36-'Commandes - Calculs auto'!BT16</f>
        <v>0</v>
      </c>
      <c r="BU36" s="10">
        <f>+BT36+'Commandes - Calculs auto'!BU36-'Commandes - Calculs auto'!BU16</f>
        <v>0</v>
      </c>
      <c r="BV36" s="10">
        <f>+BU36+'Commandes - Calculs auto'!BV36-'Commandes - Calculs auto'!BV16</f>
        <v>0</v>
      </c>
      <c r="BW36" s="10">
        <f>+BV36+'Commandes - Calculs auto'!BW36-'Commandes - Calculs auto'!BW16</f>
        <v>0</v>
      </c>
      <c r="BX36" s="10">
        <f>+BW36+'Commandes - Calculs auto'!BX36-'Commandes - Calculs auto'!BX16</f>
        <v>0</v>
      </c>
      <c r="BY36" s="10">
        <f>+BX36+'Commandes - Calculs auto'!BY36-'Commandes - Calculs auto'!BY16</f>
        <v>0</v>
      </c>
      <c r="BZ36" s="10">
        <f>+BY36+'Commandes - Calculs auto'!BZ36-'Commandes - Calculs auto'!BZ16</f>
        <v>0</v>
      </c>
      <c r="CA36" s="10">
        <f>+BZ36+'Commandes - Calculs auto'!CA36-'Commandes - Calculs auto'!CA16</f>
        <v>0</v>
      </c>
      <c r="CB36" s="10">
        <f>+CA36+'Commandes - Calculs auto'!CB36-'Commandes - Calculs auto'!CB16</f>
        <v>0</v>
      </c>
      <c r="CC36" s="10">
        <f>+CB36+'Commandes - Calculs auto'!CC36-'Commandes - Calculs auto'!CC16</f>
        <v>0</v>
      </c>
      <c r="CD36" s="10">
        <f>+CC36+'Commandes - Calculs auto'!CD36-'Commandes - Calculs auto'!CD16</f>
        <v>0</v>
      </c>
      <c r="CE36" s="10">
        <f>+CD36+'Commandes - Calculs auto'!CE36-'Commandes - Calculs auto'!CE16</f>
        <v>0</v>
      </c>
      <c r="CF36" s="10">
        <f>+CE36+'Commandes - Calculs auto'!CF36-'Commandes - Calculs auto'!CF16</f>
        <v>0</v>
      </c>
      <c r="CG36" s="10">
        <f>+CF36+'Commandes - Calculs auto'!CG36-'Commandes - Calculs auto'!CG16</f>
        <v>0</v>
      </c>
      <c r="CH36" s="10">
        <f>+CG36+'Commandes - Calculs auto'!CH36-'Commandes - Calculs auto'!CH16</f>
        <v>0</v>
      </c>
      <c r="CI36" s="10">
        <f>+CH36+'Commandes - Calculs auto'!CI36-'Commandes - Calculs auto'!CI16</f>
        <v>0</v>
      </c>
      <c r="CJ36" s="10">
        <f>+CI36+'Commandes - Calculs auto'!CJ36-'Commandes - Calculs auto'!CJ16</f>
        <v>0</v>
      </c>
      <c r="CK36" s="10">
        <f>+CJ36+'Commandes - Calculs auto'!CK36-'Commandes - Calculs auto'!CK16</f>
        <v>0</v>
      </c>
      <c r="CL36" s="10">
        <f>+CK36+'Commandes - Calculs auto'!CL36-'Commandes - Calculs auto'!CL16</f>
        <v>0</v>
      </c>
      <c r="CM36" s="10">
        <f>+CL36+'Commandes - Calculs auto'!CM36-'Commandes - Calculs auto'!CM16</f>
        <v>0</v>
      </c>
      <c r="CN36" s="10">
        <f>+CM36+'Commandes - Calculs auto'!CN36-'Commandes - Calculs auto'!CN16</f>
        <v>0</v>
      </c>
      <c r="CO36" s="10">
        <f>+CN36+'Commandes - Calculs auto'!CO36-'Commandes - Calculs auto'!CO16</f>
        <v>0</v>
      </c>
      <c r="CP36" s="10">
        <f>+CO36+'Commandes - Calculs auto'!CP36-'Commandes - Calculs auto'!CP16</f>
        <v>0</v>
      </c>
      <c r="CQ36" s="10">
        <f>+CP36+'Commandes - Calculs auto'!CQ36-'Commandes - Calculs auto'!CQ16</f>
        <v>0</v>
      </c>
      <c r="CR36" s="10">
        <f>+CQ36+'Commandes - Calculs auto'!CR36-'Commandes - Calculs auto'!CR16</f>
        <v>0</v>
      </c>
      <c r="CS36" s="10">
        <f>+CR36+'Commandes - Calculs auto'!CS36-'Commandes - Calculs auto'!CS16</f>
        <v>0</v>
      </c>
      <c r="CT36" s="10">
        <f>+CS36+'Commandes - Calculs auto'!CT36-'Commandes - Calculs auto'!CT16</f>
        <v>0</v>
      </c>
      <c r="CU36" s="10">
        <f>+CT36+'Commandes - Calculs auto'!CU36-'Commandes - Calculs auto'!CU16</f>
        <v>0</v>
      </c>
      <c r="CV36" s="10">
        <f>+CU36+'Commandes - Calculs auto'!CV36-'Commandes - Calculs auto'!CV16</f>
        <v>0</v>
      </c>
      <c r="CW36" s="10">
        <f>+CV36+'Commandes - Calculs auto'!CW36-'Commandes - Calculs auto'!CW16</f>
        <v>0</v>
      </c>
      <c r="CX36" s="10">
        <f>+CW36+'Commandes - Calculs auto'!CX36-'Commandes - Calculs auto'!CX16</f>
        <v>0</v>
      </c>
      <c r="CY36" s="10">
        <f>+CX36+'Commandes - Calculs auto'!CY36-'Commandes - Calculs auto'!CY16</f>
        <v>0</v>
      </c>
      <c r="CZ36" s="10">
        <f>+CY36+'Commandes - Calculs auto'!CZ36-'Commandes - Calculs auto'!CZ16</f>
        <v>0</v>
      </c>
      <c r="DA36" s="10">
        <f>+CZ36+'Commandes - Calculs auto'!DA36-'Commandes - Calculs auto'!DA16</f>
        <v>0</v>
      </c>
      <c r="DB36" s="10">
        <f>+DA36+'Commandes - Calculs auto'!DB36-'Commandes - Calculs auto'!DB16</f>
        <v>0</v>
      </c>
      <c r="DC36" s="10">
        <f>+DB36+'Commandes - Calculs auto'!DC36-'Commandes - Calculs auto'!DC16</f>
        <v>0</v>
      </c>
      <c r="DD36" s="10">
        <f>+DC36+'Commandes - Calculs auto'!DD36-'Commandes - Calculs auto'!DD16</f>
        <v>0</v>
      </c>
      <c r="DE36" s="10">
        <f>+DD36+'Commandes - Calculs auto'!DE36-'Commandes - Calculs auto'!DE16</f>
        <v>0</v>
      </c>
      <c r="DF36" s="10">
        <f>+DE36+'Commandes - Calculs auto'!DF36-'Commandes - Calculs auto'!DF16</f>
        <v>0</v>
      </c>
      <c r="DG36" s="10">
        <f>+DF36+'Commandes - Calculs auto'!DG36-'Commandes - Calculs auto'!DG16</f>
        <v>0</v>
      </c>
    </row>
    <row r="37" ht="15" customHeight="1">
      <c r="C37" s="6">
        <f>CONFIG!$C$22</f>
        <v>0</v>
      </c>
      <c r="D37" s="10">
        <f>'Commandes - Calculs auto'!D37-'Commandes - Calculs auto'!D17</f>
        <v>0</v>
      </c>
      <c r="E37" s="10">
        <f>+D37+'Commandes - Calculs auto'!E37-'Commandes - Calculs auto'!E17</f>
        <v>0</v>
      </c>
      <c r="F37" s="10">
        <f>+E37+'Commandes - Calculs auto'!F37-'Commandes - Calculs auto'!F17</f>
        <v>0</v>
      </c>
      <c r="G37" s="10">
        <f>+F37+'Commandes - Calculs auto'!G37-'Commandes - Calculs auto'!G17</f>
        <v>0</v>
      </c>
      <c r="H37" s="10">
        <f>+G37+'Commandes - Calculs auto'!H37-'Commandes - Calculs auto'!H17</f>
        <v>0</v>
      </c>
      <c r="I37" s="10">
        <f>+H37+'Commandes - Calculs auto'!I37-'Commandes - Calculs auto'!I17</f>
        <v>0</v>
      </c>
      <c r="J37" s="10">
        <f>+I37+'Commandes - Calculs auto'!J37-'Commandes - Calculs auto'!J17</f>
        <v>0</v>
      </c>
      <c r="K37" s="10">
        <f>+J37+'Commandes - Calculs auto'!K37-'Commandes - Calculs auto'!K17</f>
        <v>0</v>
      </c>
      <c r="L37" s="10">
        <f>+K37+'Commandes - Calculs auto'!L37-'Commandes - Calculs auto'!L17</f>
        <v>0</v>
      </c>
      <c r="M37" s="10">
        <f>+L37+'Commandes - Calculs auto'!M37-'Commandes - Calculs auto'!M17</f>
        <v>0</v>
      </c>
      <c r="N37" s="10">
        <f>+M37+'Commandes - Calculs auto'!N37-'Commandes - Calculs auto'!N17</f>
        <v>0</v>
      </c>
      <c r="O37" s="10">
        <f>+N37+'Commandes - Calculs auto'!O37-'Commandes - Calculs auto'!O17</f>
        <v>0</v>
      </c>
      <c r="P37" s="10">
        <f>+O37+'Commandes - Calculs auto'!P37-'Commandes - Calculs auto'!P17</f>
        <v>0</v>
      </c>
      <c r="Q37" s="10">
        <f>+P37+'Commandes - Calculs auto'!Q37-'Commandes - Calculs auto'!Q17</f>
        <v>0</v>
      </c>
      <c r="R37" s="10">
        <f>+Q37+'Commandes - Calculs auto'!R37-'Commandes - Calculs auto'!R17</f>
        <v>0</v>
      </c>
      <c r="S37" s="10">
        <f>+R37+'Commandes - Calculs auto'!S37-'Commandes - Calculs auto'!S17</f>
        <v>0</v>
      </c>
      <c r="T37" s="10">
        <f>+S37+'Commandes - Calculs auto'!T37-'Commandes - Calculs auto'!T17</f>
        <v>0</v>
      </c>
      <c r="U37" s="10">
        <f>+T37+'Commandes - Calculs auto'!U37-'Commandes - Calculs auto'!U17</f>
        <v>0</v>
      </c>
      <c r="V37" s="10">
        <f>+U37+'Commandes - Calculs auto'!V37-'Commandes - Calculs auto'!V17</f>
        <v>0</v>
      </c>
      <c r="W37" s="10">
        <f>+V37+'Commandes - Calculs auto'!W37-'Commandes - Calculs auto'!W17</f>
        <v>0</v>
      </c>
      <c r="X37" s="10">
        <f>+W37+'Commandes - Calculs auto'!X37-'Commandes - Calculs auto'!X17</f>
        <v>0</v>
      </c>
      <c r="Y37" s="10">
        <f>+X37+'Commandes - Calculs auto'!Y37-'Commandes - Calculs auto'!Y17</f>
        <v>0</v>
      </c>
      <c r="Z37" s="10">
        <f>+Y37+'Commandes - Calculs auto'!Z37-'Commandes - Calculs auto'!Z17</f>
        <v>0</v>
      </c>
      <c r="AA37" s="10">
        <f>+Z37+'Commandes - Calculs auto'!AA37-'Commandes - Calculs auto'!AA17</f>
        <v>0</v>
      </c>
      <c r="AB37" s="10">
        <f>+AA37+'Commandes - Calculs auto'!AB37-'Commandes - Calculs auto'!AB17</f>
        <v>0</v>
      </c>
      <c r="AC37" s="10">
        <f>+AB37+'Commandes - Calculs auto'!AC37-'Commandes - Calculs auto'!AC17</f>
        <v>0</v>
      </c>
      <c r="AD37" s="10">
        <f>+AC37+'Commandes - Calculs auto'!AD37-'Commandes - Calculs auto'!AD17</f>
        <v>0</v>
      </c>
      <c r="AE37" s="10">
        <f>+AD37+'Commandes - Calculs auto'!AE37-'Commandes - Calculs auto'!AE17</f>
        <v>0</v>
      </c>
      <c r="AF37" s="10">
        <f>+AE37+'Commandes - Calculs auto'!AF37-'Commandes - Calculs auto'!AF17</f>
        <v>0</v>
      </c>
      <c r="AG37" s="10">
        <f>+AF37+'Commandes - Calculs auto'!AG37-'Commandes - Calculs auto'!AG17</f>
        <v>0</v>
      </c>
      <c r="AH37" s="10">
        <f>+AG37+'Commandes - Calculs auto'!AH37-'Commandes - Calculs auto'!AH17</f>
        <v>0</v>
      </c>
      <c r="AI37" s="10">
        <f>+AH37+'Commandes - Calculs auto'!AI37-'Commandes - Calculs auto'!AI17</f>
        <v>0</v>
      </c>
      <c r="AJ37" s="10">
        <f>+AI37+'Commandes - Calculs auto'!AJ37-'Commandes - Calculs auto'!AJ17</f>
        <v>0</v>
      </c>
      <c r="AK37" s="10">
        <f>+AJ37+'Commandes - Calculs auto'!AK37-'Commandes - Calculs auto'!AK17</f>
        <v>0</v>
      </c>
      <c r="AL37" s="10">
        <f>+AK37+'Commandes - Calculs auto'!AL37-'Commandes - Calculs auto'!AL17</f>
        <v>0</v>
      </c>
      <c r="AM37" s="10">
        <f>+AL37+'Commandes - Calculs auto'!AM37-'Commandes - Calculs auto'!AM17</f>
        <v>0</v>
      </c>
      <c r="AN37" s="10">
        <f>+AM37+'Commandes - Calculs auto'!AN37-'Commandes - Calculs auto'!AN17</f>
        <v>0</v>
      </c>
      <c r="AO37" s="10">
        <f>+AN37+'Commandes - Calculs auto'!AO37-'Commandes - Calculs auto'!AO17</f>
        <v>0</v>
      </c>
      <c r="AP37" s="10">
        <f>+AO37+'Commandes - Calculs auto'!AP37-'Commandes - Calculs auto'!AP17</f>
        <v>0</v>
      </c>
      <c r="AQ37" s="10">
        <f>+AP37+'Commandes - Calculs auto'!AQ37-'Commandes - Calculs auto'!AQ17</f>
        <v>0</v>
      </c>
      <c r="AR37" s="10">
        <f>+AQ37+'Commandes - Calculs auto'!AR37-'Commandes - Calculs auto'!AR17</f>
        <v>0</v>
      </c>
      <c r="AS37" s="10">
        <f>+AR37+'Commandes - Calculs auto'!AS37-'Commandes - Calculs auto'!AS17</f>
        <v>0</v>
      </c>
      <c r="AT37" s="10">
        <f>+AS37+'Commandes - Calculs auto'!AT37-'Commandes - Calculs auto'!AT17</f>
        <v>0</v>
      </c>
      <c r="AU37" s="10">
        <f>+AT37+'Commandes - Calculs auto'!AU37-'Commandes - Calculs auto'!AU17</f>
        <v>0</v>
      </c>
      <c r="AV37" s="10">
        <f>+AU37+'Commandes - Calculs auto'!AV37-'Commandes - Calculs auto'!AV17</f>
        <v>0</v>
      </c>
      <c r="AW37" s="10">
        <f>+AV37+'Commandes - Calculs auto'!AW37-'Commandes - Calculs auto'!AW17</f>
        <v>0</v>
      </c>
      <c r="AX37" s="10">
        <f>+AW37+'Commandes - Calculs auto'!AX37-'Commandes - Calculs auto'!AX17</f>
        <v>0</v>
      </c>
      <c r="AY37" s="10">
        <f>+AX37+'Commandes - Calculs auto'!AY37-'Commandes - Calculs auto'!AY17</f>
        <v>0</v>
      </c>
      <c r="AZ37" s="10">
        <f>+AY37+'Commandes - Calculs auto'!AZ37-'Commandes - Calculs auto'!AZ17</f>
        <v>0</v>
      </c>
      <c r="BA37" s="10">
        <f>+AZ37+'Commandes - Calculs auto'!BA37-'Commandes - Calculs auto'!BA17</f>
        <v>0</v>
      </c>
      <c r="BB37" s="10">
        <f>+BA37+'Commandes - Calculs auto'!BB37-'Commandes - Calculs auto'!BB17</f>
        <v>0</v>
      </c>
      <c r="BC37" s="10">
        <f>+BB37+'Commandes - Calculs auto'!BC37-'Commandes - Calculs auto'!BC17</f>
        <v>0</v>
      </c>
      <c r="BD37" s="10">
        <f>+BC37+'Commandes - Calculs auto'!BD37-'Commandes - Calculs auto'!BD17</f>
        <v>0</v>
      </c>
      <c r="BE37" s="10">
        <f>+BD37+'Commandes - Calculs auto'!BE37-'Commandes - Calculs auto'!BE17</f>
        <v>0</v>
      </c>
      <c r="BF37" s="10">
        <f>+BE37+'Commandes - Calculs auto'!BF37-'Commandes - Calculs auto'!BF17</f>
        <v>0</v>
      </c>
      <c r="BG37" s="10">
        <f>+BF37+'Commandes - Calculs auto'!BG37-'Commandes - Calculs auto'!BG17</f>
        <v>0</v>
      </c>
      <c r="BH37" s="10">
        <f>+BG37+'Commandes - Calculs auto'!BH37-'Commandes - Calculs auto'!BH17</f>
        <v>0</v>
      </c>
      <c r="BI37" s="10">
        <f>+BH37+'Commandes - Calculs auto'!BI37-'Commandes - Calculs auto'!BI17</f>
        <v>0</v>
      </c>
      <c r="BJ37" s="10">
        <f>+BI37+'Commandes - Calculs auto'!BJ37-'Commandes - Calculs auto'!BJ17</f>
        <v>0</v>
      </c>
      <c r="BK37" s="10">
        <f>+BJ37+'Commandes - Calculs auto'!BK37-'Commandes - Calculs auto'!BK17</f>
        <v>0</v>
      </c>
      <c r="BL37" s="10">
        <f>+BK37+'Commandes - Calculs auto'!BL37-'Commandes - Calculs auto'!BL17</f>
        <v>0</v>
      </c>
      <c r="BM37" s="10">
        <f>+BL37+'Commandes - Calculs auto'!BM37-'Commandes - Calculs auto'!BM17</f>
        <v>0</v>
      </c>
      <c r="BN37" s="10">
        <f>+BM37+'Commandes - Calculs auto'!BN37-'Commandes - Calculs auto'!BN17</f>
        <v>0</v>
      </c>
      <c r="BO37" s="10">
        <f>+BN37+'Commandes - Calculs auto'!BO37-'Commandes - Calculs auto'!BO17</f>
        <v>0</v>
      </c>
      <c r="BP37" s="10">
        <f>+BO37+'Commandes - Calculs auto'!BP37-'Commandes - Calculs auto'!BP17</f>
        <v>0</v>
      </c>
      <c r="BQ37" s="10">
        <f>+BP37+'Commandes - Calculs auto'!BQ37-'Commandes - Calculs auto'!BQ17</f>
        <v>0</v>
      </c>
      <c r="BR37" s="10">
        <f>+BQ37+'Commandes - Calculs auto'!BR37-'Commandes - Calculs auto'!BR17</f>
        <v>0</v>
      </c>
      <c r="BS37" s="10">
        <f>+BR37+'Commandes - Calculs auto'!BS37-'Commandes - Calculs auto'!BS17</f>
        <v>0</v>
      </c>
      <c r="BT37" s="10">
        <f>+BS37+'Commandes - Calculs auto'!BT37-'Commandes - Calculs auto'!BT17</f>
        <v>0</v>
      </c>
      <c r="BU37" s="10">
        <f>+BT37+'Commandes - Calculs auto'!BU37-'Commandes - Calculs auto'!BU17</f>
        <v>0</v>
      </c>
      <c r="BV37" s="10">
        <f>+BU37+'Commandes - Calculs auto'!BV37-'Commandes - Calculs auto'!BV17</f>
        <v>0</v>
      </c>
      <c r="BW37" s="10">
        <f>+BV37+'Commandes - Calculs auto'!BW37-'Commandes - Calculs auto'!BW17</f>
        <v>0</v>
      </c>
      <c r="BX37" s="10">
        <f>+BW37+'Commandes - Calculs auto'!BX37-'Commandes - Calculs auto'!BX17</f>
        <v>0</v>
      </c>
      <c r="BY37" s="10">
        <f>+BX37+'Commandes - Calculs auto'!BY37-'Commandes - Calculs auto'!BY17</f>
        <v>0</v>
      </c>
      <c r="BZ37" s="10">
        <f>+BY37+'Commandes - Calculs auto'!BZ37-'Commandes - Calculs auto'!BZ17</f>
        <v>0</v>
      </c>
      <c r="CA37" s="10">
        <f>+BZ37+'Commandes - Calculs auto'!CA37-'Commandes - Calculs auto'!CA17</f>
        <v>0</v>
      </c>
      <c r="CB37" s="10">
        <f>+CA37+'Commandes - Calculs auto'!CB37-'Commandes - Calculs auto'!CB17</f>
        <v>0</v>
      </c>
      <c r="CC37" s="10">
        <f>+CB37+'Commandes - Calculs auto'!CC37-'Commandes - Calculs auto'!CC17</f>
        <v>0</v>
      </c>
      <c r="CD37" s="10">
        <f>+CC37+'Commandes - Calculs auto'!CD37-'Commandes - Calculs auto'!CD17</f>
        <v>0</v>
      </c>
      <c r="CE37" s="10">
        <f>+CD37+'Commandes - Calculs auto'!CE37-'Commandes - Calculs auto'!CE17</f>
        <v>0</v>
      </c>
      <c r="CF37" s="10">
        <f>+CE37+'Commandes - Calculs auto'!CF37-'Commandes - Calculs auto'!CF17</f>
        <v>0</v>
      </c>
      <c r="CG37" s="10">
        <f>+CF37+'Commandes - Calculs auto'!CG37-'Commandes - Calculs auto'!CG17</f>
        <v>0</v>
      </c>
      <c r="CH37" s="10">
        <f>+CG37+'Commandes - Calculs auto'!CH37-'Commandes - Calculs auto'!CH17</f>
        <v>0</v>
      </c>
      <c r="CI37" s="10">
        <f>+CH37+'Commandes - Calculs auto'!CI37-'Commandes - Calculs auto'!CI17</f>
        <v>0</v>
      </c>
      <c r="CJ37" s="10">
        <f>+CI37+'Commandes - Calculs auto'!CJ37-'Commandes - Calculs auto'!CJ17</f>
        <v>0</v>
      </c>
      <c r="CK37" s="10">
        <f>+CJ37+'Commandes - Calculs auto'!CK37-'Commandes - Calculs auto'!CK17</f>
        <v>0</v>
      </c>
      <c r="CL37" s="10">
        <f>+CK37+'Commandes - Calculs auto'!CL37-'Commandes - Calculs auto'!CL17</f>
        <v>0</v>
      </c>
      <c r="CM37" s="10">
        <f>+CL37+'Commandes - Calculs auto'!CM37-'Commandes - Calculs auto'!CM17</f>
        <v>0</v>
      </c>
      <c r="CN37" s="10">
        <f>+CM37+'Commandes - Calculs auto'!CN37-'Commandes - Calculs auto'!CN17</f>
        <v>0</v>
      </c>
      <c r="CO37" s="10">
        <f>+CN37+'Commandes - Calculs auto'!CO37-'Commandes - Calculs auto'!CO17</f>
        <v>0</v>
      </c>
      <c r="CP37" s="10">
        <f>+CO37+'Commandes - Calculs auto'!CP37-'Commandes - Calculs auto'!CP17</f>
        <v>0</v>
      </c>
      <c r="CQ37" s="10">
        <f>+CP37+'Commandes - Calculs auto'!CQ37-'Commandes - Calculs auto'!CQ17</f>
        <v>0</v>
      </c>
      <c r="CR37" s="10">
        <f>+CQ37+'Commandes - Calculs auto'!CR37-'Commandes - Calculs auto'!CR17</f>
        <v>0</v>
      </c>
      <c r="CS37" s="10">
        <f>+CR37+'Commandes - Calculs auto'!CS37-'Commandes - Calculs auto'!CS17</f>
        <v>0</v>
      </c>
      <c r="CT37" s="10">
        <f>+CS37+'Commandes - Calculs auto'!CT37-'Commandes - Calculs auto'!CT17</f>
        <v>0</v>
      </c>
      <c r="CU37" s="10">
        <f>+CT37+'Commandes - Calculs auto'!CU37-'Commandes - Calculs auto'!CU17</f>
        <v>0</v>
      </c>
      <c r="CV37" s="10">
        <f>+CU37+'Commandes - Calculs auto'!CV37-'Commandes - Calculs auto'!CV17</f>
        <v>0</v>
      </c>
      <c r="CW37" s="10">
        <f>+CV37+'Commandes - Calculs auto'!CW37-'Commandes - Calculs auto'!CW17</f>
        <v>0</v>
      </c>
      <c r="CX37" s="10">
        <f>+CW37+'Commandes - Calculs auto'!CX37-'Commandes - Calculs auto'!CX17</f>
        <v>0</v>
      </c>
      <c r="CY37" s="10">
        <f>+CX37+'Commandes - Calculs auto'!CY37-'Commandes - Calculs auto'!CY17</f>
        <v>0</v>
      </c>
      <c r="CZ37" s="10">
        <f>+CY37+'Commandes - Calculs auto'!CZ37-'Commandes - Calculs auto'!CZ17</f>
        <v>0</v>
      </c>
      <c r="DA37" s="10">
        <f>+CZ37+'Commandes - Calculs auto'!DA37-'Commandes - Calculs auto'!DA17</f>
        <v>0</v>
      </c>
      <c r="DB37" s="10">
        <f>+DA37+'Commandes - Calculs auto'!DB37-'Commandes - Calculs auto'!DB17</f>
        <v>0</v>
      </c>
      <c r="DC37" s="10">
        <f>+DB37+'Commandes - Calculs auto'!DC37-'Commandes - Calculs auto'!DC17</f>
        <v>0</v>
      </c>
      <c r="DD37" s="10">
        <f>+DC37+'Commandes - Calculs auto'!DD37-'Commandes - Calculs auto'!DD17</f>
        <v>0</v>
      </c>
      <c r="DE37" s="10">
        <f>+DD37+'Commandes - Calculs auto'!DE37-'Commandes - Calculs auto'!DE17</f>
        <v>0</v>
      </c>
      <c r="DF37" s="10">
        <f>+DE37+'Commandes - Calculs auto'!DF37-'Commandes - Calculs auto'!DF17</f>
        <v>0</v>
      </c>
      <c r="DG37" s="10">
        <f>+DF37+'Commandes - Calculs auto'!DG37-'Commandes - Calculs auto'!DG17</f>
        <v>0</v>
      </c>
    </row>
    <row r="38" ht="15" customHeight="1">
      <c r="C38" s="6">
        <f>CONFIG!$C$23</f>
        <v>0</v>
      </c>
      <c r="D38" s="10">
        <f>'Commandes - Calculs auto'!D38-'Commandes - Calculs auto'!D18</f>
        <v>0</v>
      </c>
      <c r="E38" s="10">
        <f>+D38+'Commandes - Calculs auto'!E38-'Commandes - Calculs auto'!E18</f>
        <v>0</v>
      </c>
      <c r="F38" s="10">
        <f>+E38+'Commandes - Calculs auto'!F38-'Commandes - Calculs auto'!F18</f>
        <v>0</v>
      </c>
      <c r="G38" s="10">
        <f>+F38+'Commandes - Calculs auto'!G38-'Commandes - Calculs auto'!G18</f>
        <v>0</v>
      </c>
      <c r="H38" s="10">
        <f>+G38+'Commandes - Calculs auto'!H38-'Commandes - Calculs auto'!H18</f>
        <v>0</v>
      </c>
      <c r="I38" s="10">
        <f>+H38+'Commandes - Calculs auto'!I38-'Commandes - Calculs auto'!I18</f>
        <v>0</v>
      </c>
      <c r="J38" s="10">
        <f>+I38+'Commandes - Calculs auto'!J38-'Commandes - Calculs auto'!J18</f>
        <v>0</v>
      </c>
      <c r="K38" s="10">
        <f>+J38+'Commandes - Calculs auto'!K38-'Commandes - Calculs auto'!K18</f>
        <v>0</v>
      </c>
      <c r="L38" s="10">
        <f>+K38+'Commandes - Calculs auto'!L38-'Commandes - Calculs auto'!L18</f>
        <v>0</v>
      </c>
      <c r="M38" s="10">
        <f>+L38+'Commandes - Calculs auto'!M38-'Commandes - Calculs auto'!M18</f>
        <v>0</v>
      </c>
      <c r="N38" s="10">
        <f>+M38+'Commandes - Calculs auto'!N38-'Commandes - Calculs auto'!N18</f>
        <v>0</v>
      </c>
      <c r="O38" s="10">
        <f>+N38+'Commandes - Calculs auto'!O38-'Commandes - Calculs auto'!O18</f>
        <v>0</v>
      </c>
      <c r="P38" s="10">
        <f>+O38+'Commandes - Calculs auto'!P38-'Commandes - Calculs auto'!P18</f>
        <v>0</v>
      </c>
      <c r="Q38" s="10">
        <f>+P38+'Commandes - Calculs auto'!Q38-'Commandes - Calculs auto'!Q18</f>
        <v>0</v>
      </c>
      <c r="R38" s="10">
        <f>+Q38+'Commandes - Calculs auto'!R38-'Commandes - Calculs auto'!R18</f>
        <v>0</v>
      </c>
      <c r="S38" s="10">
        <f>+R38+'Commandes - Calculs auto'!S38-'Commandes - Calculs auto'!S18</f>
        <v>0</v>
      </c>
      <c r="T38" s="10">
        <f>+S38+'Commandes - Calculs auto'!T38-'Commandes - Calculs auto'!T18</f>
        <v>0</v>
      </c>
      <c r="U38" s="10">
        <f>+T38+'Commandes - Calculs auto'!U38-'Commandes - Calculs auto'!U18</f>
        <v>0</v>
      </c>
      <c r="V38" s="10">
        <f>+U38+'Commandes - Calculs auto'!V38-'Commandes - Calculs auto'!V18</f>
        <v>0</v>
      </c>
      <c r="W38" s="10">
        <f>+V38+'Commandes - Calculs auto'!W38-'Commandes - Calculs auto'!W18</f>
        <v>0</v>
      </c>
      <c r="X38" s="10">
        <f>+W38+'Commandes - Calculs auto'!X38-'Commandes - Calculs auto'!X18</f>
        <v>0</v>
      </c>
      <c r="Y38" s="10">
        <f>+X38+'Commandes - Calculs auto'!Y38-'Commandes - Calculs auto'!Y18</f>
        <v>0</v>
      </c>
      <c r="Z38" s="10">
        <f>+Y38+'Commandes - Calculs auto'!Z38-'Commandes - Calculs auto'!Z18</f>
        <v>0</v>
      </c>
      <c r="AA38" s="10">
        <f>+Z38+'Commandes - Calculs auto'!AA38-'Commandes - Calculs auto'!AA18</f>
        <v>0</v>
      </c>
      <c r="AB38" s="10">
        <f>+AA38+'Commandes - Calculs auto'!AB38-'Commandes - Calculs auto'!AB18</f>
        <v>0</v>
      </c>
      <c r="AC38" s="10">
        <f>+AB38+'Commandes - Calculs auto'!AC38-'Commandes - Calculs auto'!AC18</f>
        <v>0</v>
      </c>
      <c r="AD38" s="10">
        <f>+AC38+'Commandes - Calculs auto'!AD38-'Commandes - Calculs auto'!AD18</f>
        <v>0</v>
      </c>
      <c r="AE38" s="10">
        <f>+AD38+'Commandes - Calculs auto'!AE38-'Commandes - Calculs auto'!AE18</f>
        <v>0</v>
      </c>
      <c r="AF38" s="10">
        <f>+AE38+'Commandes - Calculs auto'!AF38-'Commandes - Calculs auto'!AF18</f>
        <v>0</v>
      </c>
      <c r="AG38" s="10">
        <f>+AF38+'Commandes - Calculs auto'!AG38-'Commandes - Calculs auto'!AG18</f>
        <v>0</v>
      </c>
      <c r="AH38" s="10">
        <f>+AG38+'Commandes - Calculs auto'!AH38-'Commandes - Calculs auto'!AH18</f>
        <v>0</v>
      </c>
      <c r="AI38" s="10">
        <f>+AH38+'Commandes - Calculs auto'!AI38-'Commandes - Calculs auto'!AI18</f>
        <v>0</v>
      </c>
      <c r="AJ38" s="10">
        <f>+AI38+'Commandes - Calculs auto'!AJ38-'Commandes - Calculs auto'!AJ18</f>
        <v>0</v>
      </c>
      <c r="AK38" s="10">
        <f>+AJ38+'Commandes - Calculs auto'!AK38-'Commandes - Calculs auto'!AK18</f>
        <v>0</v>
      </c>
      <c r="AL38" s="10">
        <f>+AK38+'Commandes - Calculs auto'!AL38-'Commandes - Calculs auto'!AL18</f>
        <v>0</v>
      </c>
      <c r="AM38" s="10">
        <f>+AL38+'Commandes - Calculs auto'!AM38-'Commandes - Calculs auto'!AM18</f>
        <v>0</v>
      </c>
      <c r="AN38" s="10">
        <f>+AM38+'Commandes - Calculs auto'!AN38-'Commandes - Calculs auto'!AN18</f>
        <v>0</v>
      </c>
      <c r="AO38" s="10">
        <f>+AN38+'Commandes - Calculs auto'!AO38-'Commandes - Calculs auto'!AO18</f>
        <v>0</v>
      </c>
      <c r="AP38" s="10">
        <f>+AO38+'Commandes - Calculs auto'!AP38-'Commandes - Calculs auto'!AP18</f>
        <v>0</v>
      </c>
      <c r="AQ38" s="10">
        <f>+AP38+'Commandes - Calculs auto'!AQ38-'Commandes - Calculs auto'!AQ18</f>
        <v>0</v>
      </c>
      <c r="AR38" s="10">
        <f>+AQ38+'Commandes - Calculs auto'!AR38-'Commandes - Calculs auto'!AR18</f>
        <v>0</v>
      </c>
      <c r="AS38" s="10">
        <f>+AR38+'Commandes - Calculs auto'!AS38-'Commandes - Calculs auto'!AS18</f>
        <v>0</v>
      </c>
      <c r="AT38" s="10">
        <f>+AS38+'Commandes - Calculs auto'!AT38-'Commandes - Calculs auto'!AT18</f>
        <v>0</v>
      </c>
      <c r="AU38" s="10">
        <f>+AT38+'Commandes - Calculs auto'!AU38-'Commandes - Calculs auto'!AU18</f>
        <v>0</v>
      </c>
      <c r="AV38" s="10">
        <f>+AU38+'Commandes - Calculs auto'!AV38-'Commandes - Calculs auto'!AV18</f>
        <v>0</v>
      </c>
      <c r="AW38" s="10">
        <f>+AV38+'Commandes - Calculs auto'!AW38-'Commandes - Calculs auto'!AW18</f>
        <v>0</v>
      </c>
      <c r="AX38" s="10">
        <f>+AW38+'Commandes - Calculs auto'!AX38-'Commandes - Calculs auto'!AX18</f>
        <v>0</v>
      </c>
      <c r="AY38" s="10">
        <f>+AX38+'Commandes - Calculs auto'!AY38-'Commandes - Calculs auto'!AY18</f>
        <v>0</v>
      </c>
      <c r="AZ38" s="10">
        <f>+AY38+'Commandes - Calculs auto'!AZ38-'Commandes - Calculs auto'!AZ18</f>
        <v>0</v>
      </c>
      <c r="BA38" s="10">
        <f>+AZ38+'Commandes - Calculs auto'!BA38-'Commandes - Calculs auto'!BA18</f>
        <v>0</v>
      </c>
      <c r="BB38" s="10">
        <f>+BA38+'Commandes - Calculs auto'!BB38-'Commandes - Calculs auto'!BB18</f>
        <v>0</v>
      </c>
      <c r="BC38" s="10">
        <f>+BB38+'Commandes - Calculs auto'!BC38-'Commandes - Calculs auto'!BC18</f>
        <v>0</v>
      </c>
      <c r="BD38" s="10">
        <f>+BC38+'Commandes - Calculs auto'!BD38-'Commandes - Calculs auto'!BD18</f>
        <v>0</v>
      </c>
      <c r="BE38" s="10">
        <f>+BD38+'Commandes - Calculs auto'!BE38-'Commandes - Calculs auto'!BE18</f>
        <v>0</v>
      </c>
      <c r="BF38" s="10">
        <f>+BE38+'Commandes - Calculs auto'!BF38-'Commandes - Calculs auto'!BF18</f>
        <v>0</v>
      </c>
      <c r="BG38" s="10">
        <f>+BF38+'Commandes - Calculs auto'!BG38-'Commandes - Calculs auto'!BG18</f>
        <v>0</v>
      </c>
      <c r="BH38" s="10">
        <f>+BG38+'Commandes - Calculs auto'!BH38-'Commandes - Calculs auto'!BH18</f>
        <v>0</v>
      </c>
      <c r="BI38" s="10">
        <f>+BH38+'Commandes - Calculs auto'!BI38-'Commandes - Calculs auto'!BI18</f>
        <v>0</v>
      </c>
      <c r="BJ38" s="10">
        <f>+BI38+'Commandes - Calculs auto'!BJ38-'Commandes - Calculs auto'!BJ18</f>
        <v>0</v>
      </c>
      <c r="BK38" s="10">
        <f>+BJ38+'Commandes - Calculs auto'!BK38-'Commandes - Calculs auto'!BK18</f>
        <v>0</v>
      </c>
      <c r="BL38" s="10">
        <f>+BK38+'Commandes - Calculs auto'!BL38-'Commandes - Calculs auto'!BL18</f>
        <v>0</v>
      </c>
      <c r="BM38" s="10">
        <f>+BL38+'Commandes - Calculs auto'!BM38-'Commandes - Calculs auto'!BM18</f>
        <v>0</v>
      </c>
      <c r="BN38" s="10">
        <f>+BM38+'Commandes - Calculs auto'!BN38-'Commandes - Calculs auto'!BN18</f>
        <v>0</v>
      </c>
      <c r="BO38" s="10">
        <f>+BN38+'Commandes - Calculs auto'!BO38-'Commandes - Calculs auto'!BO18</f>
        <v>0</v>
      </c>
      <c r="BP38" s="10">
        <f>+BO38+'Commandes - Calculs auto'!BP38-'Commandes - Calculs auto'!BP18</f>
        <v>0</v>
      </c>
      <c r="BQ38" s="10">
        <f>+BP38+'Commandes - Calculs auto'!BQ38-'Commandes - Calculs auto'!BQ18</f>
        <v>0</v>
      </c>
      <c r="BR38" s="10">
        <f>+BQ38+'Commandes - Calculs auto'!BR38-'Commandes - Calculs auto'!BR18</f>
        <v>0</v>
      </c>
      <c r="BS38" s="10">
        <f>+BR38+'Commandes - Calculs auto'!BS38-'Commandes - Calculs auto'!BS18</f>
        <v>0</v>
      </c>
      <c r="BT38" s="10">
        <f>+BS38+'Commandes - Calculs auto'!BT38-'Commandes - Calculs auto'!BT18</f>
        <v>0</v>
      </c>
      <c r="BU38" s="10">
        <f>+BT38+'Commandes - Calculs auto'!BU38-'Commandes - Calculs auto'!BU18</f>
        <v>0</v>
      </c>
      <c r="BV38" s="10">
        <f>+BU38+'Commandes - Calculs auto'!BV38-'Commandes - Calculs auto'!BV18</f>
        <v>0</v>
      </c>
      <c r="BW38" s="10">
        <f>+BV38+'Commandes - Calculs auto'!BW38-'Commandes - Calculs auto'!BW18</f>
        <v>0</v>
      </c>
      <c r="BX38" s="10">
        <f>+BW38+'Commandes - Calculs auto'!BX38-'Commandes - Calculs auto'!BX18</f>
        <v>0</v>
      </c>
      <c r="BY38" s="10">
        <f>+BX38+'Commandes - Calculs auto'!BY38-'Commandes - Calculs auto'!BY18</f>
        <v>0</v>
      </c>
      <c r="BZ38" s="10">
        <f>+BY38+'Commandes - Calculs auto'!BZ38-'Commandes - Calculs auto'!BZ18</f>
        <v>0</v>
      </c>
      <c r="CA38" s="10">
        <f>+BZ38+'Commandes - Calculs auto'!CA38-'Commandes - Calculs auto'!CA18</f>
        <v>0</v>
      </c>
      <c r="CB38" s="10">
        <f>+CA38+'Commandes - Calculs auto'!CB38-'Commandes - Calculs auto'!CB18</f>
        <v>0</v>
      </c>
      <c r="CC38" s="10">
        <f>+CB38+'Commandes - Calculs auto'!CC38-'Commandes - Calculs auto'!CC18</f>
        <v>0</v>
      </c>
      <c r="CD38" s="10">
        <f>+CC38+'Commandes - Calculs auto'!CD38-'Commandes - Calculs auto'!CD18</f>
        <v>0</v>
      </c>
      <c r="CE38" s="10">
        <f>+CD38+'Commandes - Calculs auto'!CE38-'Commandes - Calculs auto'!CE18</f>
        <v>0</v>
      </c>
      <c r="CF38" s="10">
        <f>+CE38+'Commandes - Calculs auto'!CF38-'Commandes - Calculs auto'!CF18</f>
        <v>0</v>
      </c>
      <c r="CG38" s="10">
        <f>+CF38+'Commandes - Calculs auto'!CG38-'Commandes - Calculs auto'!CG18</f>
        <v>0</v>
      </c>
      <c r="CH38" s="10">
        <f>+CG38+'Commandes - Calculs auto'!CH38-'Commandes - Calculs auto'!CH18</f>
        <v>0</v>
      </c>
      <c r="CI38" s="10">
        <f>+CH38+'Commandes - Calculs auto'!CI38-'Commandes - Calculs auto'!CI18</f>
        <v>0</v>
      </c>
      <c r="CJ38" s="10">
        <f>+CI38+'Commandes - Calculs auto'!CJ38-'Commandes - Calculs auto'!CJ18</f>
        <v>0</v>
      </c>
      <c r="CK38" s="10">
        <f>+CJ38+'Commandes - Calculs auto'!CK38-'Commandes - Calculs auto'!CK18</f>
        <v>0</v>
      </c>
      <c r="CL38" s="10">
        <f>+CK38+'Commandes - Calculs auto'!CL38-'Commandes - Calculs auto'!CL18</f>
        <v>0</v>
      </c>
      <c r="CM38" s="10">
        <f>+CL38+'Commandes - Calculs auto'!CM38-'Commandes - Calculs auto'!CM18</f>
        <v>0</v>
      </c>
      <c r="CN38" s="10">
        <f>+CM38+'Commandes - Calculs auto'!CN38-'Commandes - Calculs auto'!CN18</f>
        <v>0</v>
      </c>
      <c r="CO38" s="10">
        <f>+CN38+'Commandes - Calculs auto'!CO38-'Commandes - Calculs auto'!CO18</f>
        <v>0</v>
      </c>
      <c r="CP38" s="10">
        <f>+CO38+'Commandes - Calculs auto'!CP38-'Commandes - Calculs auto'!CP18</f>
        <v>0</v>
      </c>
      <c r="CQ38" s="10">
        <f>+CP38+'Commandes - Calculs auto'!CQ38-'Commandes - Calculs auto'!CQ18</f>
        <v>0</v>
      </c>
      <c r="CR38" s="10">
        <f>+CQ38+'Commandes - Calculs auto'!CR38-'Commandes - Calculs auto'!CR18</f>
        <v>0</v>
      </c>
      <c r="CS38" s="10">
        <f>+CR38+'Commandes - Calculs auto'!CS38-'Commandes - Calculs auto'!CS18</f>
        <v>0</v>
      </c>
      <c r="CT38" s="10">
        <f>+CS38+'Commandes - Calculs auto'!CT38-'Commandes - Calculs auto'!CT18</f>
        <v>0</v>
      </c>
      <c r="CU38" s="10">
        <f>+CT38+'Commandes - Calculs auto'!CU38-'Commandes - Calculs auto'!CU18</f>
        <v>0</v>
      </c>
      <c r="CV38" s="10">
        <f>+CU38+'Commandes - Calculs auto'!CV38-'Commandes - Calculs auto'!CV18</f>
        <v>0</v>
      </c>
      <c r="CW38" s="10">
        <f>+CV38+'Commandes - Calculs auto'!CW38-'Commandes - Calculs auto'!CW18</f>
        <v>0</v>
      </c>
      <c r="CX38" s="10">
        <f>+CW38+'Commandes - Calculs auto'!CX38-'Commandes - Calculs auto'!CX18</f>
        <v>0</v>
      </c>
      <c r="CY38" s="10">
        <f>+CX38+'Commandes - Calculs auto'!CY38-'Commandes - Calculs auto'!CY18</f>
        <v>0</v>
      </c>
      <c r="CZ38" s="10">
        <f>+CY38+'Commandes - Calculs auto'!CZ38-'Commandes - Calculs auto'!CZ18</f>
        <v>0</v>
      </c>
      <c r="DA38" s="10">
        <f>+CZ38+'Commandes - Calculs auto'!DA38-'Commandes - Calculs auto'!DA18</f>
        <v>0</v>
      </c>
      <c r="DB38" s="10">
        <f>+DA38+'Commandes - Calculs auto'!DB38-'Commandes - Calculs auto'!DB18</f>
        <v>0</v>
      </c>
      <c r="DC38" s="10">
        <f>+DB38+'Commandes - Calculs auto'!DC38-'Commandes - Calculs auto'!DC18</f>
        <v>0</v>
      </c>
      <c r="DD38" s="10">
        <f>+DC38+'Commandes - Calculs auto'!DD38-'Commandes - Calculs auto'!DD18</f>
        <v>0</v>
      </c>
      <c r="DE38" s="10">
        <f>+DD38+'Commandes - Calculs auto'!DE38-'Commandes - Calculs auto'!DE18</f>
        <v>0</v>
      </c>
      <c r="DF38" s="10">
        <f>+DE38+'Commandes - Calculs auto'!DF38-'Commandes - Calculs auto'!DF18</f>
        <v>0</v>
      </c>
      <c r="DG38" s="10">
        <f>+DF38+'Commandes - Calculs auto'!DG38-'Commandes - Calculs auto'!DG18</f>
        <v>0</v>
      </c>
    </row>
    <row r="39" ht="15" customHeight="1">
      <c r="C39" s="6">
        <f>CONFIG!$C$24</f>
        <v>0</v>
      </c>
      <c r="D39" s="10">
        <f>'Commandes - Calculs auto'!D39-'Commandes - Calculs auto'!D19</f>
        <v>0</v>
      </c>
      <c r="E39" s="10">
        <f>+D39+'Commandes - Calculs auto'!E39-'Commandes - Calculs auto'!E19</f>
        <v>0</v>
      </c>
      <c r="F39" s="10">
        <f>+E39+'Commandes - Calculs auto'!F39-'Commandes - Calculs auto'!F19</f>
        <v>0</v>
      </c>
      <c r="G39" s="10">
        <f>+F39+'Commandes - Calculs auto'!G39-'Commandes - Calculs auto'!G19</f>
        <v>0</v>
      </c>
      <c r="H39" s="10">
        <f>+G39+'Commandes - Calculs auto'!H39-'Commandes - Calculs auto'!H19</f>
        <v>0</v>
      </c>
      <c r="I39" s="10">
        <f>+H39+'Commandes - Calculs auto'!I39-'Commandes - Calculs auto'!I19</f>
        <v>0</v>
      </c>
      <c r="J39" s="10">
        <f>+I39+'Commandes - Calculs auto'!J39-'Commandes - Calculs auto'!J19</f>
        <v>0</v>
      </c>
      <c r="K39" s="10">
        <f>+J39+'Commandes - Calculs auto'!K39-'Commandes - Calculs auto'!K19</f>
        <v>0</v>
      </c>
      <c r="L39" s="10">
        <f>+K39+'Commandes - Calculs auto'!L39-'Commandes - Calculs auto'!L19</f>
        <v>0</v>
      </c>
      <c r="M39" s="10">
        <f>+L39+'Commandes - Calculs auto'!M39-'Commandes - Calculs auto'!M19</f>
        <v>0</v>
      </c>
      <c r="N39" s="10">
        <f>+M39+'Commandes - Calculs auto'!N39-'Commandes - Calculs auto'!N19</f>
        <v>0</v>
      </c>
      <c r="O39" s="10">
        <f>+N39+'Commandes - Calculs auto'!O39-'Commandes - Calculs auto'!O19</f>
        <v>0</v>
      </c>
      <c r="P39" s="10">
        <f>+O39+'Commandes - Calculs auto'!P39-'Commandes - Calculs auto'!P19</f>
        <v>0</v>
      </c>
      <c r="Q39" s="10">
        <f>+P39+'Commandes - Calculs auto'!Q39-'Commandes - Calculs auto'!Q19</f>
        <v>0</v>
      </c>
      <c r="R39" s="10">
        <f>+Q39+'Commandes - Calculs auto'!R39-'Commandes - Calculs auto'!R19</f>
        <v>0</v>
      </c>
      <c r="S39" s="10">
        <f>+R39+'Commandes - Calculs auto'!S39-'Commandes - Calculs auto'!S19</f>
        <v>0</v>
      </c>
      <c r="T39" s="10">
        <f>+S39+'Commandes - Calculs auto'!T39-'Commandes - Calculs auto'!T19</f>
        <v>0</v>
      </c>
      <c r="U39" s="10">
        <f>+T39+'Commandes - Calculs auto'!U39-'Commandes - Calculs auto'!U19</f>
        <v>0</v>
      </c>
      <c r="V39" s="10">
        <f>+U39+'Commandes - Calculs auto'!V39-'Commandes - Calculs auto'!V19</f>
        <v>0</v>
      </c>
      <c r="W39" s="10">
        <f>+V39+'Commandes - Calculs auto'!W39-'Commandes - Calculs auto'!W19</f>
        <v>0</v>
      </c>
      <c r="X39" s="10">
        <f>+W39+'Commandes - Calculs auto'!X39-'Commandes - Calculs auto'!X19</f>
        <v>0</v>
      </c>
      <c r="Y39" s="10">
        <f>+X39+'Commandes - Calculs auto'!Y39-'Commandes - Calculs auto'!Y19</f>
        <v>0</v>
      </c>
      <c r="Z39" s="10">
        <f>+Y39+'Commandes - Calculs auto'!Z39-'Commandes - Calculs auto'!Z19</f>
        <v>0</v>
      </c>
      <c r="AA39" s="10">
        <f>+Z39+'Commandes - Calculs auto'!AA39-'Commandes - Calculs auto'!AA19</f>
        <v>0</v>
      </c>
      <c r="AB39" s="10">
        <f>+AA39+'Commandes - Calculs auto'!AB39-'Commandes - Calculs auto'!AB19</f>
        <v>0</v>
      </c>
      <c r="AC39" s="10">
        <f>+AB39+'Commandes - Calculs auto'!AC39-'Commandes - Calculs auto'!AC19</f>
        <v>0</v>
      </c>
      <c r="AD39" s="10">
        <f>+AC39+'Commandes - Calculs auto'!AD39-'Commandes - Calculs auto'!AD19</f>
        <v>0</v>
      </c>
      <c r="AE39" s="10">
        <f>+AD39+'Commandes - Calculs auto'!AE39-'Commandes - Calculs auto'!AE19</f>
        <v>0</v>
      </c>
      <c r="AF39" s="10">
        <f>+AE39+'Commandes - Calculs auto'!AF39-'Commandes - Calculs auto'!AF19</f>
        <v>0</v>
      </c>
      <c r="AG39" s="10">
        <f>+AF39+'Commandes - Calculs auto'!AG39-'Commandes - Calculs auto'!AG19</f>
        <v>0</v>
      </c>
      <c r="AH39" s="10">
        <f>+AG39+'Commandes - Calculs auto'!AH39-'Commandes - Calculs auto'!AH19</f>
        <v>0</v>
      </c>
      <c r="AI39" s="10">
        <f>+AH39+'Commandes - Calculs auto'!AI39-'Commandes - Calculs auto'!AI19</f>
        <v>0</v>
      </c>
      <c r="AJ39" s="10">
        <f>+AI39+'Commandes - Calculs auto'!AJ39-'Commandes - Calculs auto'!AJ19</f>
        <v>0</v>
      </c>
      <c r="AK39" s="10">
        <f>+AJ39+'Commandes - Calculs auto'!AK39-'Commandes - Calculs auto'!AK19</f>
        <v>0</v>
      </c>
      <c r="AL39" s="10">
        <f>+AK39+'Commandes - Calculs auto'!AL39-'Commandes - Calculs auto'!AL19</f>
        <v>0</v>
      </c>
      <c r="AM39" s="10">
        <f>+AL39+'Commandes - Calculs auto'!AM39-'Commandes - Calculs auto'!AM19</f>
        <v>0</v>
      </c>
      <c r="AN39" s="10">
        <f>+AM39+'Commandes - Calculs auto'!AN39-'Commandes - Calculs auto'!AN19</f>
        <v>0</v>
      </c>
      <c r="AO39" s="10">
        <f>+AN39+'Commandes - Calculs auto'!AO39-'Commandes - Calculs auto'!AO19</f>
        <v>0</v>
      </c>
      <c r="AP39" s="10">
        <f>+AO39+'Commandes - Calculs auto'!AP39-'Commandes - Calculs auto'!AP19</f>
        <v>0</v>
      </c>
      <c r="AQ39" s="10">
        <f>+AP39+'Commandes - Calculs auto'!AQ39-'Commandes - Calculs auto'!AQ19</f>
        <v>0</v>
      </c>
      <c r="AR39" s="10">
        <f>+AQ39+'Commandes - Calculs auto'!AR39-'Commandes - Calculs auto'!AR19</f>
        <v>0</v>
      </c>
      <c r="AS39" s="10">
        <f>+AR39+'Commandes - Calculs auto'!AS39-'Commandes - Calculs auto'!AS19</f>
        <v>0</v>
      </c>
      <c r="AT39" s="10">
        <f>+AS39+'Commandes - Calculs auto'!AT39-'Commandes - Calculs auto'!AT19</f>
        <v>0</v>
      </c>
      <c r="AU39" s="10">
        <f>+AT39+'Commandes - Calculs auto'!AU39-'Commandes - Calculs auto'!AU19</f>
        <v>0</v>
      </c>
      <c r="AV39" s="10">
        <f>+AU39+'Commandes - Calculs auto'!AV39-'Commandes - Calculs auto'!AV19</f>
        <v>0</v>
      </c>
      <c r="AW39" s="10">
        <f>+AV39+'Commandes - Calculs auto'!AW39-'Commandes - Calculs auto'!AW19</f>
        <v>0</v>
      </c>
      <c r="AX39" s="10">
        <f>+AW39+'Commandes - Calculs auto'!AX39-'Commandes - Calculs auto'!AX19</f>
        <v>0</v>
      </c>
      <c r="AY39" s="10">
        <f>+AX39+'Commandes - Calculs auto'!AY39-'Commandes - Calculs auto'!AY19</f>
        <v>0</v>
      </c>
      <c r="AZ39" s="10">
        <f>+AY39+'Commandes - Calculs auto'!AZ39-'Commandes - Calculs auto'!AZ19</f>
        <v>0</v>
      </c>
      <c r="BA39" s="10">
        <f>+AZ39+'Commandes - Calculs auto'!BA39-'Commandes - Calculs auto'!BA19</f>
        <v>0</v>
      </c>
      <c r="BB39" s="10">
        <f>+BA39+'Commandes - Calculs auto'!BB39-'Commandes - Calculs auto'!BB19</f>
        <v>0</v>
      </c>
      <c r="BC39" s="10">
        <f>+BB39+'Commandes - Calculs auto'!BC39-'Commandes - Calculs auto'!BC19</f>
        <v>0</v>
      </c>
      <c r="BD39" s="10">
        <f>+BC39+'Commandes - Calculs auto'!BD39-'Commandes - Calculs auto'!BD19</f>
        <v>0</v>
      </c>
      <c r="BE39" s="10">
        <f>+BD39+'Commandes - Calculs auto'!BE39-'Commandes - Calculs auto'!BE19</f>
        <v>0</v>
      </c>
      <c r="BF39" s="10">
        <f>+BE39+'Commandes - Calculs auto'!BF39-'Commandes - Calculs auto'!BF19</f>
        <v>0</v>
      </c>
      <c r="BG39" s="10">
        <f>+BF39+'Commandes - Calculs auto'!BG39-'Commandes - Calculs auto'!BG19</f>
        <v>0</v>
      </c>
      <c r="BH39" s="10">
        <f>+BG39+'Commandes - Calculs auto'!BH39-'Commandes - Calculs auto'!BH19</f>
        <v>0</v>
      </c>
      <c r="BI39" s="10">
        <f>+BH39+'Commandes - Calculs auto'!BI39-'Commandes - Calculs auto'!BI19</f>
        <v>0</v>
      </c>
      <c r="BJ39" s="10">
        <f>+BI39+'Commandes - Calculs auto'!BJ39-'Commandes - Calculs auto'!BJ19</f>
        <v>0</v>
      </c>
      <c r="BK39" s="10">
        <f>+BJ39+'Commandes - Calculs auto'!BK39-'Commandes - Calculs auto'!BK19</f>
        <v>0</v>
      </c>
      <c r="BL39" s="10">
        <f>+BK39+'Commandes - Calculs auto'!BL39-'Commandes - Calculs auto'!BL19</f>
        <v>0</v>
      </c>
      <c r="BM39" s="10">
        <f>+BL39+'Commandes - Calculs auto'!BM39-'Commandes - Calculs auto'!BM19</f>
        <v>0</v>
      </c>
      <c r="BN39" s="10">
        <f>+BM39+'Commandes - Calculs auto'!BN39-'Commandes - Calculs auto'!BN19</f>
        <v>0</v>
      </c>
      <c r="BO39" s="10">
        <f>+BN39+'Commandes - Calculs auto'!BO39-'Commandes - Calculs auto'!BO19</f>
        <v>0</v>
      </c>
      <c r="BP39" s="10">
        <f>+BO39+'Commandes - Calculs auto'!BP39-'Commandes - Calculs auto'!BP19</f>
        <v>0</v>
      </c>
      <c r="BQ39" s="10">
        <f>+BP39+'Commandes - Calculs auto'!BQ39-'Commandes - Calculs auto'!BQ19</f>
        <v>0</v>
      </c>
      <c r="BR39" s="10">
        <f>+BQ39+'Commandes - Calculs auto'!BR39-'Commandes - Calculs auto'!BR19</f>
        <v>0</v>
      </c>
      <c r="BS39" s="10">
        <f>+BR39+'Commandes - Calculs auto'!BS39-'Commandes - Calculs auto'!BS19</f>
        <v>0</v>
      </c>
      <c r="BT39" s="10">
        <f>+BS39+'Commandes - Calculs auto'!BT39-'Commandes - Calculs auto'!BT19</f>
        <v>0</v>
      </c>
      <c r="BU39" s="10">
        <f>+BT39+'Commandes - Calculs auto'!BU39-'Commandes - Calculs auto'!BU19</f>
        <v>0</v>
      </c>
      <c r="BV39" s="10">
        <f>+BU39+'Commandes - Calculs auto'!BV39-'Commandes - Calculs auto'!BV19</f>
        <v>0</v>
      </c>
      <c r="BW39" s="10">
        <f>+BV39+'Commandes - Calculs auto'!BW39-'Commandes - Calculs auto'!BW19</f>
        <v>0</v>
      </c>
      <c r="BX39" s="10">
        <f>+BW39+'Commandes - Calculs auto'!BX39-'Commandes - Calculs auto'!BX19</f>
        <v>0</v>
      </c>
      <c r="BY39" s="10">
        <f>+BX39+'Commandes - Calculs auto'!BY39-'Commandes - Calculs auto'!BY19</f>
        <v>0</v>
      </c>
      <c r="BZ39" s="10">
        <f>+BY39+'Commandes - Calculs auto'!BZ39-'Commandes - Calculs auto'!BZ19</f>
        <v>0</v>
      </c>
      <c r="CA39" s="10">
        <f>+BZ39+'Commandes - Calculs auto'!CA39-'Commandes - Calculs auto'!CA19</f>
        <v>0</v>
      </c>
      <c r="CB39" s="10">
        <f>+CA39+'Commandes - Calculs auto'!CB39-'Commandes - Calculs auto'!CB19</f>
        <v>0</v>
      </c>
      <c r="CC39" s="10">
        <f>+CB39+'Commandes - Calculs auto'!CC39-'Commandes - Calculs auto'!CC19</f>
        <v>0</v>
      </c>
      <c r="CD39" s="10">
        <f>+CC39+'Commandes - Calculs auto'!CD39-'Commandes - Calculs auto'!CD19</f>
        <v>0</v>
      </c>
      <c r="CE39" s="10">
        <f>+CD39+'Commandes - Calculs auto'!CE39-'Commandes - Calculs auto'!CE19</f>
        <v>0</v>
      </c>
      <c r="CF39" s="10">
        <f>+CE39+'Commandes - Calculs auto'!CF39-'Commandes - Calculs auto'!CF19</f>
        <v>0</v>
      </c>
      <c r="CG39" s="10">
        <f>+CF39+'Commandes - Calculs auto'!CG39-'Commandes - Calculs auto'!CG19</f>
        <v>0</v>
      </c>
      <c r="CH39" s="10">
        <f>+CG39+'Commandes - Calculs auto'!CH39-'Commandes - Calculs auto'!CH19</f>
        <v>0</v>
      </c>
      <c r="CI39" s="10">
        <f>+CH39+'Commandes - Calculs auto'!CI39-'Commandes - Calculs auto'!CI19</f>
        <v>0</v>
      </c>
      <c r="CJ39" s="10">
        <f>+CI39+'Commandes - Calculs auto'!CJ39-'Commandes - Calculs auto'!CJ19</f>
        <v>0</v>
      </c>
      <c r="CK39" s="10">
        <f>+CJ39+'Commandes - Calculs auto'!CK39-'Commandes - Calculs auto'!CK19</f>
        <v>0</v>
      </c>
      <c r="CL39" s="10">
        <f>+CK39+'Commandes - Calculs auto'!CL39-'Commandes - Calculs auto'!CL19</f>
        <v>0</v>
      </c>
      <c r="CM39" s="10">
        <f>+CL39+'Commandes - Calculs auto'!CM39-'Commandes - Calculs auto'!CM19</f>
        <v>0</v>
      </c>
      <c r="CN39" s="10">
        <f>+CM39+'Commandes - Calculs auto'!CN39-'Commandes - Calculs auto'!CN19</f>
        <v>0</v>
      </c>
      <c r="CO39" s="10">
        <f>+CN39+'Commandes - Calculs auto'!CO39-'Commandes - Calculs auto'!CO19</f>
        <v>0</v>
      </c>
      <c r="CP39" s="10">
        <f>+CO39+'Commandes - Calculs auto'!CP39-'Commandes - Calculs auto'!CP19</f>
        <v>0</v>
      </c>
      <c r="CQ39" s="10">
        <f>+CP39+'Commandes - Calculs auto'!CQ39-'Commandes - Calculs auto'!CQ19</f>
        <v>0</v>
      </c>
      <c r="CR39" s="10">
        <f>+CQ39+'Commandes - Calculs auto'!CR39-'Commandes - Calculs auto'!CR19</f>
        <v>0</v>
      </c>
      <c r="CS39" s="10">
        <f>+CR39+'Commandes - Calculs auto'!CS39-'Commandes - Calculs auto'!CS19</f>
        <v>0</v>
      </c>
      <c r="CT39" s="10">
        <f>+CS39+'Commandes - Calculs auto'!CT39-'Commandes - Calculs auto'!CT19</f>
        <v>0</v>
      </c>
      <c r="CU39" s="10">
        <f>+CT39+'Commandes - Calculs auto'!CU39-'Commandes - Calculs auto'!CU19</f>
        <v>0</v>
      </c>
      <c r="CV39" s="10">
        <f>+CU39+'Commandes - Calculs auto'!CV39-'Commandes - Calculs auto'!CV19</f>
        <v>0</v>
      </c>
      <c r="CW39" s="10">
        <f>+CV39+'Commandes - Calculs auto'!CW39-'Commandes - Calculs auto'!CW19</f>
        <v>0</v>
      </c>
      <c r="CX39" s="10">
        <f>+CW39+'Commandes - Calculs auto'!CX39-'Commandes - Calculs auto'!CX19</f>
        <v>0</v>
      </c>
      <c r="CY39" s="10">
        <f>+CX39+'Commandes - Calculs auto'!CY39-'Commandes - Calculs auto'!CY19</f>
        <v>0</v>
      </c>
      <c r="CZ39" s="10">
        <f>+CY39+'Commandes - Calculs auto'!CZ39-'Commandes - Calculs auto'!CZ19</f>
        <v>0</v>
      </c>
      <c r="DA39" s="10">
        <f>+CZ39+'Commandes - Calculs auto'!DA39-'Commandes - Calculs auto'!DA19</f>
        <v>0</v>
      </c>
      <c r="DB39" s="10">
        <f>+DA39+'Commandes - Calculs auto'!DB39-'Commandes - Calculs auto'!DB19</f>
        <v>0</v>
      </c>
      <c r="DC39" s="10">
        <f>+DB39+'Commandes - Calculs auto'!DC39-'Commandes - Calculs auto'!DC19</f>
        <v>0</v>
      </c>
      <c r="DD39" s="10">
        <f>+DC39+'Commandes - Calculs auto'!DD39-'Commandes - Calculs auto'!DD19</f>
        <v>0</v>
      </c>
      <c r="DE39" s="10">
        <f>+DD39+'Commandes - Calculs auto'!DE39-'Commandes - Calculs auto'!DE19</f>
        <v>0</v>
      </c>
      <c r="DF39" s="10">
        <f>+DE39+'Commandes - Calculs auto'!DF39-'Commandes - Calculs auto'!DF19</f>
        <v>0</v>
      </c>
      <c r="DG39" s="10">
        <f>+DF39+'Commandes - Calculs auto'!DG39-'Commandes - Calculs auto'!DG19</f>
        <v>0</v>
      </c>
    </row>
    <row r="40" ht="15" customHeight="1">
      <c r="C40" s="6">
        <f>CONFIG!$C$25</f>
        <v>0</v>
      </c>
      <c r="D40" s="10">
        <f>'Commandes - Calculs auto'!D40-'Commandes - Calculs auto'!D20</f>
        <v>0</v>
      </c>
      <c r="E40" s="10">
        <f>+D40+'Commandes - Calculs auto'!E40-'Commandes - Calculs auto'!E20</f>
        <v>0</v>
      </c>
      <c r="F40" s="10">
        <f>+E40+'Commandes - Calculs auto'!F40-'Commandes - Calculs auto'!F20</f>
        <v>0</v>
      </c>
      <c r="G40" s="10">
        <f>+F40+'Commandes - Calculs auto'!G40-'Commandes - Calculs auto'!G20</f>
        <v>0</v>
      </c>
      <c r="H40" s="10">
        <f>+G40+'Commandes - Calculs auto'!H40-'Commandes - Calculs auto'!H20</f>
        <v>0</v>
      </c>
      <c r="I40" s="10">
        <f>+H40+'Commandes - Calculs auto'!I40-'Commandes - Calculs auto'!I20</f>
        <v>0</v>
      </c>
      <c r="J40" s="10">
        <f>+I40+'Commandes - Calculs auto'!J40-'Commandes - Calculs auto'!J20</f>
        <v>0</v>
      </c>
      <c r="K40" s="10">
        <f>+J40+'Commandes - Calculs auto'!K40-'Commandes - Calculs auto'!K20</f>
        <v>0</v>
      </c>
      <c r="L40" s="10">
        <f>+K40+'Commandes - Calculs auto'!L40-'Commandes - Calculs auto'!L20</f>
        <v>0</v>
      </c>
      <c r="M40" s="10">
        <f>+L40+'Commandes - Calculs auto'!M40-'Commandes - Calculs auto'!M20</f>
        <v>0</v>
      </c>
      <c r="N40" s="10">
        <f>+M40+'Commandes - Calculs auto'!N40-'Commandes - Calculs auto'!N20</f>
        <v>0</v>
      </c>
      <c r="O40" s="10">
        <f>+N40+'Commandes - Calculs auto'!O40-'Commandes - Calculs auto'!O20</f>
        <v>0</v>
      </c>
      <c r="P40" s="10">
        <f>+O40+'Commandes - Calculs auto'!P40-'Commandes - Calculs auto'!P20</f>
        <v>0</v>
      </c>
      <c r="Q40" s="10">
        <f>+P40+'Commandes - Calculs auto'!Q40-'Commandes - Calculs auto'!Q20</f>
        <v>0</v>
      </c>
      <c r="R40" s="10">
        <f>+Q40+'Commandes - Calculs auto'!R40-'Commandes - Calculs auto'!R20</f>
        <v>0</v>
      </c>
      <c r="S40" s="10">
        <f>+R40+'Commandes - Calculs auto'!S40-'Commandes - Calculs auto'!S20</f>
        <v>0</v>
      </c>
      <c r="T40" s="10">
        <f>+S40+'Commandes - Calculs auto'!T40-'Commandes - Calculs auto'!T20</f>
        <v>0</v>
      </c>
      <c r="U40" s="10">
        <f>+T40+'Commandes - Calculs auto'!U40-'Commandes - Calculs auto'!U20</f>
        <v>0</v>
      </c>
      <c r="V40" s="10">
        <f>+U40+'Commandes - Calculs auto'!V40-'Commandes - Calculs auto'!V20</f>
        <v>0</v>
      </c>
      <c r="W40" s="10">
        <f>+V40+'Commandes - Calculs auto'!W40-'Commandes - Calculs auto'!W20</f>
        <v>0</v>
      </c>
      <c r="X40" s="10">
        <f>+W40+'Commandes - Calculs auto'!X40-'Commandes - Calculs auto'!X20</f>
        <v>0</v>
      </c>
      <c r="Y40" s="10">
        <f>+X40+'Commandes - Calculs auto'!Y40-'Commandes - Calculs auto'!Y20</f>
        <v>0</v>
      </c>
      <c r="Z40" s="10">
        <f>+Y40+'Commandes - Calculs auto'!Z40-'Commandes - Calculs auto'!Z20</f>
        <v>0</v>
      </c>
      <c r="AA40" s="10">
        <f>+Z40+'Commandes - Calculs auto'!AA40-'Commandes - Calculs auto'!AA20</f>
        <v>0</v>
      </c>
      <c r="AB40" s="10">
        <f>+AA40+'Commandes - Calculs auto'!AB40-'Commandes - Calculs auto'!AB20</f>
        <v>0</v>
      </c>
      <c r="AC40" s="10">
        <f>+AB40+'Commandes - Calculs auto'!AC40-'Commandes - Calculs auto'!AC20</f>
        <v>0</v>
      </c>
      <c r="AD40" s="10">
        <f>+AC40+'Commandes - Calculs auto'!AD40-'Commandes - Calculs auto'!AD20</f>
        <v>0</v>
      </c>
      <c r="AE40" s="10">
        <f>+AD40+'Commandes - Calculs auto'!AE40-'Commandes - Calculs auto'!AE20</f>
        <v>0</v>
      </c>
      <c r="AF40" s="10">
        <f>+AE40+'Commandes - Calculs auto'!AF40-'Commandes - Calculs auto'!AF20</f>
        <v>0</v>
      </c>
      <c r="AG40" s="10">
        <f>+AF40+'Commandes - Calculs auto'!AG40-'Commandes - Calculs auto'!AG20</f>
        <v>0</v>
      </c>
      <c r="AH40" s="10">
        <f>+AG40+'Commandes - Calculs auto'!AH40-'Commandes - Calculs auto'!AH20</f>
        <v>0</v>
      </c>
      <c r="AI40" s="10">
        <f>+AH40+'Commandes - Calculs auto'!AI40-'Commandes - Calculs auto'!AI20</f>
        <v>0</v>
      </c>
      <c r="AJ40" s="10">
        <f>+AI40+'Commandes - Calculs auto'!AJ40-'Commandes - Calculs auto'!AJ20</f>
        <v>0</v>
      </c>
      <c r="AK40" s="10">
        <f>+AJ40+'Commandes - Calculs auto'!AK40-'Commandes - Calculs auto'!AK20</f>
        <v>0</v>
      </c>
      <c r="AL40" s="10">
        <f>+AK40+'Commandes - Calculs auto'!AL40-'Commandes - Calculs auto'!AL20</f>
        <v>0</v>
      </c>
      <c r="AM40" s="10">
        <f>+AL40+'Commandes - Calculs auto'!AM40-'Commandes - Calculs auto'!AM20</f>
        <v>0</v>
      </c>
      <c r="AN40" s="10">
        <f>+AM40+'Commandes - Calculs auto'!AN40-'Commandes - Calculs auto'!AN20</f>
        <v>0</v>
      </c>
      <c r="AO40" s="10">
        <f>+AN40+'Commandes - Calculs auto'!AO40-'Commandes - Calculs auto'!AO20</f>
        <v>0</v>
      </c>
      <c r="AP40" s="10">
        <f>+AO40+'Commandes - Calculs auto'!AP40-'Commandes - Calculs auto'!AP20</f>
        <v>0</v>
      </c>
      <c r="AQ40" s="10">
        <f>+AP40+'Commandes - Calculs auto'!AQ40-'Commandes - Calculs auto'!AQ20</f>
        <v>0</v>
      </c>
      <c r="AR40" s="10">
        <f>+AQ40+'Commandes - Calculs auto'!AR40-'Commandes - Calculs auto'!AR20</f>
        <v>0</v>
      </c>
      <c r="AS40" s="10">
        <f>+AR40+'Commandes - Calculs auto'!AS40-'Commandes - Calculs auto'!AS20</f>
        <v>0</v>
      </c>
      <c r="AT40" s="10">
        <f>+AS40+'Commandes - Calculs auto'!AT40-'Commandes - Calculs auto'!AT20</f>
        <v>0</v>
      </c>
      <c r="AU40" s="10">
        <f>+AT40+'Commandes - Calculs auto'!AU40-'Commandes - Calculs auto'!AU20</f>
        <v>0</v>
      </c>
      <c r="AV40" s="10">
        <f>+AU40+'Commandes - Calculs auto'!AV40-'Commandes - Calculs auto'!AV20</f>
        <v>0</v>
      </c>
      <c r="AW40" s="10">
        <f>+AV40+'Commandes - Calculs auto'!AW40-'Commandes - Calculs auto'!AW20</f>
        <v>0</v>
      </c>
      <c r="AX40" s="10">
        <f>+AW40+'Commandes - Calculs auto'!AX40-'Commandes - Calculs auto'!AX20</f>
        <v>0</v>
      </c>
      <c r="AY40" s="10">
        <f>+AX40+'Commandes - Calculs auto'!AY40-'Commandes - Calculs auto'!AY20</f>
        <v>0</v>
      </c>
      <c r="AZ40" s="10">
        <f>+AY40+'Commandes - Calculs auto'!AZ40-'Commandes - Calculs auto'!AZ20</f>
        <v>0</v>
      </c>
      <c r="BA40" s="10">
        <f>+AZ40+'Commandes - Calculs auto'!BA40-'Commandes - Calculs auto'!BA20</f>
        <v>0</v>
      </c>
      <c r="BB40" s="10">
        <f>+BA40+'Commandes - Calculs auto'!BB40-'Commandes - Calculs auto'!BB20</f>
        <v>0</v>
      </c>
      <c r="BC40" s="10">
        <f>+BB40+'Commandes - Calculs auto'!BC40-'Commandes - Calculs auto'!BC20</f>
        <v>0</v>
      </c>
      <c r="BD40" s="10">
        <f>+BC40+'Commandes - Calculs auto'!BD40-'Commandes - Calculs auto'!BD20</f>
        <v>0</v>
      </c>
      <c r="BE40" s="10">
        <f>+BD40+'Commandes - Calculs auto'!BE40-'Commandes - Calculs auto'!BE20</f>
        <v>0</v>
      </c>
      <c r="BF40" s="10">
        <f>+BE40+'Commandes - Calculs auto'!BF40-'Commandes - Calculs auto'!BF20</f>
        <v>0</v>
      </c>
      <c r="BG40" s="10">
        <f>+BF40+'Commandes - Calculs auto'!BG40-'Commandes - Calculs auto'!BG20</f>
        <v>0</v>
      </c>
      <c r="BH40" s="10">
        <f>+BG40+'Commandes - Calculs auto'!BH40-'Commandes - Calculs auto'!BH20</f>
        <v>0</v>
      </c>
      <c r="BI40" s="10">
        <f>+BH40+'Commandes - Calculs auto'!BI40-'Commandes - Calculs auto'!BI20</f>
        <v>0</v>
      </c>
      <c r="BJ40" s="10">
        <f>+BI40+'Commandes - Calculs auto'!BJ40-'Commandes - Calculs auto'!BJ20</f>
        <v>0</v>
      </c>
      <c r="BK40" s="10">
        <f>+BJ40+'Commandes - Calculs auto'!BK40-'Commandes - Calculs auto'!BK20</f>
        <v>0</v>
      </c>
      <c r="BL40" s="10">
        <f>+BK40+'Commandes - Calculs auto'!BL40-'Commandes - Calculs auto'!BL20</f>
        <v>0</v>
      </c>
      <c r="BM40" s="10">
        <f>+BL40+'Commandes - Calculs auto'!BM40-'Commandes - Calculs auto'!BM20</f>
        <v>0</v>
      </c>
      <c r="BN40" s="10">
        <f>+BM40+'Commandes - Calculs auto'!BN40-'Commandes - Calculs auto'!BN20</f>
        <v>0</v>
      </c>
      <c r="BO40" s="10">
        <f>+BN40+'Commandes - Calculs auto'!BO40-'Commandes - Calculs auto'!BO20</f>
        <v>0</v>
      </c>
      <c r="BP40" s="10">
        <f>+BO40+'Commandes - Calculs auto'!BP40-'Commandes - Calculs auto'!BP20</f>
        <v>0</v>
      </c>
      <c r="BQ40" s="10">
        <f>+BP40+'Commandes - Calculs auto'!BQ40-'Commandes - Calculs auto'!BQ20</f>
        <v>0</v>
      </c>
      <c r="BR40" s="10">
        <f>+BQ40+'Commandes - Calculs auto'!BR40-'Commandes - Calculs auto'!BR20</f>
        <v>0</v>
      </c>
      <c r="BS40" s="10">
        <f>+BR40+'Commandes - Calculs auto'!BS40-'Commandes - Calculs auto'!BS20</f>
        <v>0</v>
      </c>
      <c r="BT40" s="10">
        <f>+BS40+'Commandes - Calculs auto'!BT40-'Commandes - Calculs auto'!BT20</f>
        <v>0</v>
      </c>
      <c r="BU40" s="10">
        <f>+BT40+'Commandes - Calculs auto'!BU40-'Commandes - Calculs auto'!BU20</f>
        <v>0</v>
      </c>
      <c r="BV40" s="10">
        <f>+BU40+'Commandes - Calculs auto'!BV40-'Commandes - Calculs auto'!BV20</f>
        <v>0</v>
      </c>
      <c r="BW40" s="10">
        <f>+BV40+'Commandes - Calculs auto'!BW40-'Commandes - Calculs auto'!BW20</f>
        <v>0</v>
      </c>
      <c r="BX40" s="10">
        <f>+BW40+'Commandes - Calculs auto'!BX40-'Commandes - Calculs auto'!BX20</f>
        <v>0</v>
      </c>
      <c r="BY40" s="10">
        <f>+BX40+'Commandes - Calculs auto'!BY40-'Commandes - Calculs auto'!BY20</f>
        <v>0</v>
      </c>
      <c r="BZ40" s="10">
        <f>+BY40+'Commandes - Calculs auto'!BZ40-'Commandes - Calculs auto'!BZ20</f>
        <v>0</v>
      </c>
      <c r="CA40" s="10">
        <f>+BZ40+'Commandes - Calculs auto'!CA40-'Commandes - Calculs auto'!CA20</f>
        <v>0</v>
      </c>
      <c r="CB40" s="10">
        <f>+CA40+'Commandes - Calculs auto'!CB40-'Commandes - Calculs auto'!CB20</f>
        <v>0</v>
      </c>
      <c r="CC40" s="10">
        <f>+CB40+'Commandes - Calculs auto'!CC40-'Commandes - Calculs auto'!CC20</f>
        <v>0</v>
      </c>
      <c r="CD40" s="10">
        <f>+CC40+'Commandes - Calculs auto'!CD40-'Commandes - Calculs auto'!CD20</f>
        <v>0</v>
      </c>
      <c r="CE40" s="10">
        <f>+CD40+'Commandes - Calculs auto'!CE40-'Commandes - Calculs auto'!CE20</f>
        <v>0</v>
      </c>
      <c r="CF40" s="10">
        <f>+CE40+'Commandes - Calculs auto'!CF40-'Commandes - Calculs auto'!CF20</f>
        <v>0</v>
      </c>
      <c r="CG40" s="10">
        <f>+CF40+'Commandes - Calculs auto'!CG40-'Commandes - Calculs auto'!CG20</f>
        <v>0</v>
      </c>
      <c r="CH40" s="10">
        <f>+CG40+'Commandes - Calculs auto'!CH40-'Commandes - Calculs auto'!CH20</f>
        <v>0</v>
      </c>
      <c r="CI40" s="10">
        <f>+CH40+'Commandes - Calculs auto'!CI40-'Commandes - Calculs auto'!CI20</f>
        <v>0</v>
      </c>
      <c r="CJ40" s="10">
        <f>+CI40+'Commandes - Calculs auto'!CJ40-'Commandes - Calculs auto'!CJ20</f>
        <v>0</v>
      </c>
      <c r="CK40" s="10">
        <f>+CJ40+'Commandes - Calculs auto'!CK40-'Commandes - Calculs auto'!CK20</f>
        <v>0</v>
      </c>
      <c r="CL40" s="10">
        <f>+CK40+'Commandes - Calculs auto'!CL40-'Commandes - Calculs auto'!CL20</f>
        <v>0</v>
      </c>
      <c r="CM40" s="10">
        <f>+CL40+'Commandes - Calculs auto'!CM40-'Commandes - Calculs auto'!CM20</f>
        <v>0</v>
      </c>
      <c r="CN40" s="10">
        <f>+CM40+'Commandes - Calculs auto'!CN40-'Commandes - Calculs auto'!CN20</f>
        <v>0</v>
      </c>
      <c r="CO40" s="10">
        <f>+CN40+'Commandes - Calculs auto'!CO40-'Commandes - Calculs auto'!CO20</f>
        <v>0</v>
      </c>
      <c r="CP40" s="10">
        <f>+CO40+'Commandes - Calculs auto'!CP40-'Commandes - Calculs auto'!CP20</f>
        <v>0</v>
      </c>
      <c r="CQ40" s="10">
        <f>+CP40+'Commandes - Calculs auto'!CQ40-'Commandes - Calculs auto'!CQ20</f>
        <v>0</v>
      </c>
      <c r="CR40" s="10">
        <f>+CQ40+'Commandes - Calculs auto'!CR40-'Commandes - Calculs auto'!CR20</f>
        <v>0</v>
      </c>
      <c r="CS40" s="10">
        <f>+CR40+'Commandes - Calculs auto'!CS40-'Commandes - Calculs auto'!CS20</f>
        <v>0</v>
      </c>
      <c r="CT40" s="10">
        <f>+CS40+'Commandes - Calculs auto'!CT40-'Commandes - Calculs auto'!CT20</f>
        <v>0</v>
      </c>
      <c r="CU40" s="10">
        <f>+CT40+'Commandes - Calculs auto'!CU40-'Commandes - Calculs auto'!CU20</f>
        <v>0</v>
      </c>
      <c r="CV40" s="10">
        <f>+CU40+'Commandes - Calculs auto'!CV40-'Commandes - Calculs auto'!CV20</f>
        <v>0</v>
      </c>
      <c r="CW40" s="10">
        <f>+CV40+'Commandes - Calculs auto'!CW40-'Commandes - Calculs auto'!CW20</f>
        <v>0</v>
      </c>
      <c r="CX40" s="10">
        <f>+CW40+'Commandes - Calculs auto'!CX40-'Commandes - Calculs auto'!CX20</f>
        <v>0</v>
      </c>
      <c r="CY40" s="10">
        <f>+CX40+'Commandes - Calculs auto'!CY40-'Commandes - Calculs auto'!CY20</f>
        <v>0</v>
      </c>
      <c r="CZ40" s="10">
        <f>+CY40+'Commandes - Calculs auto'!CZ40-'Commandes - Calculs auto'!CZ20</f>
        <v>0</v>
      </c>
      <c r="DA40" s="10">
        <f>+CZ40+'Commandes - Calculs auto'!DA40-'Commandes - Calculs auto'!DA20</f>
        <v>0</v>
      </c>
      <c r="DB40" s="10">
        <f>+DA40+'Commandes - Calculs auto'!DB40-'Commandes - Calculs auto'!DB20</f>
        <v>0</v>
      </c>
      <c r="DC40" s="10">
        <f>+DB40+'Commandes - Calculs auto'!DC40-'Commandes - Calculs auto'!DC20</f>
        <v>0</v>
      </c>
      <c r="DD40" s="10">
        <f>+DC40+'Commandes - Calculs auto'!DD40-'Commandes - Calculs auto'!DD20</f>
        <v>0</v>
      </c>
      <c r="DE40" s="10">
        <f>+DD40+'Commandes - Calculs auto'!DE40-'Commandes - Calculs auto'!DE20</f>
        <v>0</v>
      </c>
      <c r="DF40" s="10">
        <f>+DE40+'Commandes - Calculs auto'!DF40-'Commandes - Calculs auto'!DF20</f>
        <v>0</v>
      </c>
      <c r="DG40" s="10">
        <f>+DF40+'Commandes - Calculs auto'!DG40-'Commandes - Calculs auto'!DG20</f>
        <v>0</v>
      </c>
    </row>
    <row r="41" ht="15" customHeight="1"/>
    <row r="42" ht="15" customHeight="1">
      <c r="C42" s="6" t="str">
        <v>TOTAL</v>
      </c>
      <c r="D42" s="10">
        <f>SUM(D29:D40)</f>
        <v>0</v>
      </c>
      <c r="E42" s="10">
        <f>SUM(E29:E40)</f>
        <v>0</v>
      </c>
      <c r="F42" s="10">
        <f>SUM(F29:F40)</f>
        <v>0</v>
      </c>
      <c r="G42" s="10">
        <f>SUM(G29:G40)</f>
        <v>0</v>
      </c>
      <c r="H42" s="10">
        <f>SUM(H29:H40)</f>
        <v>0</v>
      </c>
      <c r="I42" s="10">
        <f>SUM(I29:I40)</f>
        <v>0</v>
      </c>
      <c r="J42" s="10">
        <f>SUM(J29:J40)</f>
        <v>0</v>
      </c>
      <c r="K42" s="10">
        <f>SUM(K29:K40)</f>
        <v>0</v>
      </c>
      <c r="L42" s="10">
        <f>SUM(L29:L40)</f>
        <v>0</v>
      </c>
      <c r="M42" s="10">
        <f>SUM(M29:M40)</f>
        <v>0</v>
      </c>
      <c r="N42" s="10">
        <f>SUM(N29:N40)</f>
        <v>0</v>
      </c>
      <c r="O42" s="10">
        <f>SUM(O29:O40)</f>
        <v>0</v>
      </c>
      <c r="P42" s="10">
        <f>SUM(P29:P40)</f>
        <v>0</v>
      </c>
      <c r="Q42" s="10">
        <f>SUM(Q29:Q40)</f>
        <v>0</v>
      </c>
      <c r="R42" s="10">
        <f>SUM(R29:R40)</f>
        <v>0</v>
      </c>
      <c r="S42" s="10">
        <f>SUM(S29:S40)</f>
        <v>0</v>
      </c>
      <c r="T42" s="10">
        <f>SUM(T29:T40)</f>
        <v>0</v>
      </c>
      <c r="U42" s="10">
        <f>SUM(U29:U40)</f>
        <v>0</v>
      </c>
      <c r="V42" s="10">
        <f>SUM(V29:V40)</f>
        <v>0</v>
      </c>
      <c r="W42" s="10">
        <f>SUM(W29:W40)</f>
        <v>0</v>
      </c>
      <c r="X42" s="10">
        <f>SUM(X29:X40)</f>
        <v>0</v>
      </c>
      <c r="Y42" s="10">
        <f>SUM(Y29:Y40)</f>
        <v>0</v>
      </c>
      <c r="Z42" s="10">
        <f>SUM(Z29:Z40)</f>
        <v>0</v>
      </c>
      <c r="AA42" s="10">
        <f>SUM(AA29:AA40)</f>
        <v>0</v>
      </c>
      <c r="AB42" s="10">
        <f>SUM(AB29:AB40)</f>
        <v>0</v>
      </c>
      <c r="AC42" s="10">
        <f>SUM(AC29:AC40)</f>
        <v>0</v>
      </c>
      <c r="AD42" s="10">
        <f>SUM(AD29:AD40)</f>
        <v>0</v>
      </c>
      <c r="AE42" s="10">
        <f>SUM(AE29:AE40)</f>
        <v>0</v>
      </c>
      <c r="AF42" s="10">
        <f>SUM(AF29:AF40)</f>
        <v>0</v>
      </c>
      <c r="AG42" s="10">
        <f>SUM(AG29:AG40)</f>
        <v>0</v>
      </c>
      <c r="AH42" s="10">
        <f>SUM(AH29:AH40)</f>
        <v>0</v>
      </c>
      <c r="AI42" s="10">
        <f>SUM(AI29:AI40)</f>
        <v>0</v>
      </c>
      <c r="AJ42" s="10">
        <f>SUM(AJ29:AJ40)</f>
        <v>0</v>
      </c>
      <c r="AK42" s="10">
        <f>SUM(AK29:AK40)</f>
        <v>0</v>
      </c>
      <c r="AL42" s="10">
        <f>SUM(AL29:AL40)</f>
        <v>0</v>
      </c>
      <c r="AM42" s="10">
        <f>SUM(AM29:AM40)</f>
        <v>0</v>
      </c>
      <c r="AN42" s="10">
        <f>SUM(AN29:AN40)</f>
        <v>0</v>
      </c>
      <c r="AO42" s="10">
        <f>SUM(AO29:AO40)</f>
        <v>0</v>
      </c>
      <c r="AP42" s="10">
        <f>SUM(AP29:AP40)</f>
        <v>0</v>
      </c>
      <c r="AQ42" s="10">
        <f>SUM(AQ29:AQ40)</f>
        <v>0</v>
      </c>
      <c r="AR42" s="10">
        <f>SUM(AR29:AR40)</f>
        <v>0</v>
      </c>
      <c r="AS42" s="10">
        <f>SUM(AS29:AS40)</f>
        <v>0</v>
      </c>
      <c r="AT42" s="10">
        <f>SUM(AT29:AT40)</f>
        <v>0</v>
      </c>
      <c r="AU42" s="10">
        <f>SUM(AU29:AU40)</f>
        <v>0</v>
      </c>
      <c r="AV42" s="10">
        <f>SUM(AV29:AV40)</f>
        <v>0</v>
      </c>
      <c r="AW42" s="10">
        <f>SUM(AW29:AW40)</f>
        <v>0</v>
      </c>
      <c r="AX42" s="10">
        <f>SUM(AX29:AX40)</f>
        <v>0</v>
      </c>
      <c r="AY42" s="10">
        <f>SUM(AY29:AY40)</f>
        <v>0</v>
      </c>
      <c r="AZ42" s="10">
        <f>SUM(AZ29:AZ40)</f>
        <v>0</v>
      </c>
      <c r="BA42" s="10">
        <f>SUM(BA29:BA40)</f>
        <v>0</v>
      </c>
      <c r="BB42" s="10">
        <f>SUM(BB29:BB40)</f>
        <v>0</v>
      </c>
      <c r="BC42" s="10">
        <f>SUM(BC29:BC40)</f>
        <v>0</v>
      </c>
      <c r="BD42" s="10">
        <f>SUM(BD29:BD40)</f>
        <v>0</v>
      </c>
      <c r="BE42" s="10">
        <f>SUM(BE29:BE40)</f>
        <v>0</v>
      </c>
      <c r="BF42" s="10">
        <f>SUM(BF29:BF40)</f>
        <v>0</v>
      </c>
      <c r="BG42" s="10">
        <f>SUM(BG29:BG40)</f>
        <v>0</v>
      </c>
      <c r="BH42" s="10">
        <f>SUM(BH29:BH40)</f>
        <v>0</v>
      </c>
      <c r="BI42" s="10">
        <f>SUM(BI29:BI40)</f>
        <v>0</v>
      </c>
      <c r="BJ42" s="10">
        <f>SUM(BJ29:BJ40)</f>
        <v>0</v>
      </c>
      <c r="BK42" s="10">
        <f>SUM(BK29:BK40)</f>
        <v>0</v>
      </c>
      <c r="BL42" s="10">
        <f>SUM(BL29:BL40)</f>
        <v>0</v>
      </c>
      <c r="BM42" s="10">
        <f>SUM(BM29:BM40)</f>
        <v>0</v>
      </c>
      <c r="BN42" s="10">
        <f>SUM(BN29:BN40)</f>
        <v>0</v>
      </c>
      <c r="BO42" s="10">
        <f>SUM(BO29:BO40)</f>
        <v>0</v>
      </c>
      <c r="BP42" s="10">
        <f>SUM(BP29:BP40)</f>
        <v>0</v>
      </c>
      <c r="BQ42" s="10">
        <f>SUM(BQ29:BQ40)</f>
        <v>0</v>
      </c>
      <c r="BR42" s="10">
        <f>SUM(BR29:BR40)</f>
        <v>0</v>
      </c>
      <c r="BS42" s="10">
        <f>SUM(BS29:BS40)</f>
        <v>0</v>
      </c>
      <c r="BT42" s="10">
        <f>SUM(BT29:BT40)</f>
        <v>0</v>
      </c>
      <c r="BU42" s="10">
        <f>SUM(BU29:BU40)</f>
        <v>0</v>
      </c>
      <c r="BV42" s="10">
        <f>SUM(BV29:BV40)</f>
        <v>0</v>
      </c>
      <c r="BW42" s="10">
        <f>SUM(BW29:BW40)</f>
        <v>0</v>
      </c>
      <c r="BX42" s="10">
        <f>SUM(BX29:BX40)</f>
        <v>0</v>
      </c>
      <c r="BY42" s="10">
        <f>SUM(BY29:BY40)</f>
        <v>0</v>
      </c>
      <c r="BZ42" s="10">
        <f>SUM(BZ29:BZ40)</f>
        <v>0</v>
      </c>
      <c r="CA42" s="10">
        <f>SUM(CA29:CA40)</f>
        <v>0</v>
      </c>
      <c r="CB42" s="10">
        <f>SUM(CB29:CB40)</f>
        <v>0</v>
      </c>
      <c r="CC42" s="10">
        <f>SUM(CC29:CC40)</f>
        <v>0</v>
      </c>
      <c r="CD42" s="10">
        <f>SUM(CD29:CD40)</f>
        <v>0</v>
      </c>
      <c r="CE42" s="10">
        <f>SUM(CE29:CE40)</f>
        <v>0</v>
      </c>
      <c r="CF42" s="10">
        <f>SUM(CF29:CF40)</f>
        <v>0</v>
      </c>
      <c r="CG42" s="10">
        <f>SUM(CG29:CG40)</f>
        <v>0</v>
      </c>
      <c r="CH42" s="10">
        <f>SUM(CH29:CH40)</f>
        <v>0</v>
      </c>
      <c r="CI42" s="10">
        <f>SUM(CI29:CI40)</f>
        <v>0</v>
      </c>
      <c r="CJ42" s="10">
        <f>SUM(CJ29:CJ40)</f>
        <v>0</v>
      </c>
      <c r="CK42" s="10">
        <f>SUM(CK29:CK40)</f>
        <v>0</v>
      </c>
      <c r="CL42" s="10">
        <f>SUM(CL29:CL40)</f>
        <v>0</v>
      </c>
      <c r="CM42" s="10">
        <f>SUM(CM29:CM40)</f>
        <v>0</v>
      </c>
      <c r="CN42" s="10">
        <f>SUM(CN29:CN40)</f>
        <v>0</v>
      </c>
      <c r="CO42" s="10">
        <f>SUM(CO29:CO40)</f>
        <v>0</v>
      </c>
      <c r="CP42" s="10">
        <f>SUM(CP29:CP40)</f>
        <v>0</v>
      </c>
      <c r="CQ42" s="10">
        <f>SUM(CQ29:CQ40)</f>
        <v>0</v>
      </c>
      <c r="CR42" s="10">
        <f>SUM(CR29:CR40)</f>
        <v>0</v>
      </c>
      <c r="CS42" s="10">
        <f>SUM(CS29:CS40)</f>
        <v>0</v>
      </c>
      <c r="CT42" s="10">
        <f>SUM(CT29:CT40)</f>
        <v>0</v>
      </c>
      <c r="CU42" s="10">
        <f>SUM(CU29:CU40)</f>
        <v>0</v>
      </c>
      <c r="CV42" s="10">
        <f>SUM(CV29:CV40)</f>
        <v>0</v>
      </c>
      <c r="CW42" s="10">
        <f>SUM(CW29:CW40)</f>
        <v>0</v>
      </c>
      <c r="CX42" s="10">
        <f>SUM(CX29:CX40)</f>
        <v>0</v>
      </c>
      <c r="CY42" s="10">
        <f>SUM(CY29:CY40)</f>
        <v>0</v>
      </c>
      <c r="CZ42" s="10">
        <f>SUM(CZ29:CZ40)</f>
        <v>0</v>
      </c>
      <c r="DA42" s="10">
        <f>SUM(DA29:DA40)</f>
        <v>0</v>
      </c>
      <c r="DB42" s="10">
        <f>SUM(DB29:DB40)</f>
        <v>0</v>
      </c>
      <c r="DC42" s="10">
        <f>SUM(DC29:DC40)</f>
        <v>0</v>
      </c>
      <c r="DD42" s="10">
        <f>SUM(DD29:DD40)</f>
        <v>0</v>
      </c>
      <c r="DE42" s="10">
        <f>SUM(DE29:DE40)</f>
        <v>0</v>
      </c>
      <c r="DF42" s="10">
        <f>SUM(DF29:DF40)</f>
        <v>0</v>
      </c>
      <c r="DG42" s="10">
        <f>SUM(DG29:DG40)</f>
        <v>0</v>
      </c>
    </row>
    <row r="43" ht="15" customHeight="1"/>
    <row r="44">
      <c r="C44" t="str">
        <v>Dettes fournisseurs</v>
      </c>
    </row>
    <row r="45"/>
    <row r="46">
      <c r="D46">
        <f>+D27</f>
        <v>2021</v>
      </c>
      <c r="P46">
        <f>+P27</f>
        <v>2022</v>
      </c>
      <c r="AB46">
        <f>+AB27</f>
        <v>2023</v>
      </c>
      <c r="AN46">
        <f>+AN27</f>
        <v>2024</v>
      </c>
      <c r="AZ46">
        <f>+AZ27</f>
        <v>2025</v>
      </c>
      <c r="BL46">
        <f>+BL27</f>
        <v>2026</v>
      </c>
      <c r="BX46">
        <f>+BX27</f>
        <v>2027</v>
      </c>
      <c r="CJ46">
        <f>+CJ27</f>
        <v>2028</v>
      </c>
      <c r="CV46">
        <f>+CV27</f>
        <v>2029</v>
      </c>
    </row>
    <row r="47">
      <c r="C47" s="6" t="str">
        <v>Activités</v>
      </c>
      <c r="D47" s="9">
        <f>CONFIG!$D$7</f>
        <v>44197</v>
      </c>
      <c r="E47" s="9">
        <f>DATE(YEAR(D47),MONTH(D47)+1,DAY(D47))</f>
        <v>44228</v>
      </c>
      <c r="F47" s="9">
        <f>DATE(YEAR(E47),MONTH(E47)+1,DAY(E47))</f>
        <v>44256</v>
      </c>
      <c r="G47" s="9">
        <f>DATE(YEAR(F47),MONTH(F47)+1,DAY(F47))</f>
        <v>44287</v>
      </c>
      <c r="H47" s="9">
        <f>DATE(YEAR(G47),MONTH(G47)+1,DAY(G47))</f>
        <v>44317</v>
      </c>
      <c r="I47" s="9">
        <f>DATE(YEAR(H47),MONTH(H47)+1,DAY(H47))</f>
        <v>44348</v>
      </c>
      <c r="J47" s="9">
        <f>DATE(YEAR(I47),MONTH(I47)+1,DAY(I47))</f>
        <v>44378</v>
      </c>
      <c r="K47" s="9">
        <f>DATE(YEAR(J47),MONTH(J47)+1,DAY(J47))</f>
        <v>44409</v>
      </c>
      <c r="L47" s="9">
        <f>DATE(YEAR(K47),MONTH(K47)+1,DAY(K47))</f>
        <v>44440</v>
      </c>
      <c r="M47" s="9">
        <f>DATE(YEAR(L47),MONTH(L47)+1,DAY(L47))</f>
        <v>44470</v>
      </c>
      <c r="N47" s="9">
        <f>DATE(YEAR(M47),MONTH(M47)+1,DAY(M47))</f>
        <v>44501</v>
      </c>
      <c r="O47" s="9">
        <f>DATE(YEAR(N47),MONTH(N47)+1,DAY(N47))</f>
        <v>44531</v>
      </c>
      <c r="P47" s="9">
        <f>DATE(YEAR(O47),MONTH(O47)+1,DAY(O47))</f>
        <v>44562</v>
      </c>
      <c r="Q47" s="9">
        <f>DATE(YEAR(P47),MONTH(P47)+1,DAY(P47))</f>
        <v>44593</v>
      </c>
      <c r="R47" s="9">
        <f>DATE(YEAR(Q47),MONTH(Q47)+1,DAY(Q47))</f>
        <v>44621</v>
      </c>
      <c r="S47" s="9">
        <f>DATE(YEAR(R47),MONTH(R47)+1,DAY(R47))</f>
        <v>44652</v>
      </c>
      <c r="T47" s="9">
        <f>DATE(YEAR(S47),MONTH(S47)+1,DAY(S47))</f>
        <v>44682</v>
      </c>
      <c r="U47" s="9">
        <f>DATE(YEAR(T47),MONTH(T47)+1,DAY(T47))</f>
        <v>44713</v>
      </c>
      <c r="V47" s="9">
        <f>DATE(YEAR(U47),MONTH(U47)+1,DAY(U47))</f>
        <v>44743</v>
      </c>
      <c r="W47" s="9">
        <f>DATE(YEAR(V47),MONTH(V47)+1,DAY(V47))</f>
        <v>44774</v>
      </c>
      <c r="X47" s="9">
        <f>DATE(YEAR(W47),MONTH(W47)+1,DAY(W47))</f>
        <v>44805</v>
      </c>
      <c r="Y47" s="9">
        <f>DATE(YEAR(X47),MONTH(X47)+1,DAY(X47))</f>
        <v>44835</v>
      </c>
      <c r="Z47" s="9">
        <f>DATE(YEAR(Y47),MONTH(Y47)+1,DAY(Y47))</f>
        <v>44866</v>
      </c>
      <c r="AA47" s="9">
        <f>DATE(YEAR(Z47),MONTH(Z47)+1,DAY(Z47))</f>
        <v>44896</v>
      </c>
      <c r="AB47" s="9">
        <f>DATE(YEAR(AA47),MONTH(AA47)+1,DAY(AA47))</f>
        <v>44927</v>
      </c>
      <c r="AC47" s="9">
        <f>DATE(YEAR(AB47),MONTH(AB47)+1,DAY(AB47))</f>
        <v>44958</v>
      </c>
      <c r="AD47" s="9">
        <f>DATE(YEAR(AC47),MONTH(AC47)+1,DAY(AC47))</f>
        <v>44986</v>
      </c>
      <c r="AE47" s="9">
        <f>DATE(YEAR(AD47),MONTH(AD47)+1,DAY(AD47))</f>
        <v>45017</v>
      </c>
      <c r="AF47" s="9">
        <f>DATE(YEAR(AE47),MONTH(AE47)+1,DAY(AE47))</f>
        <v>45047</v>
      </c>
      <c r="AG47" s="9">
        <f>DATE(YEAR(AF47),MONTH(AF47)+1,DAY(AF47))</f>
        <v>45078</v>
      </c>
      <c r="AH47" s="9">
        <f>DATE(YEAR(AG47),MONTH(AG47)+1,DAY(AG47))</f>
        <v>45108</v>
      </c>
      <c r="AI47" s="9">
        <f>DATE(YEAR(AH47),MONTH(AH47)+1,DAY(AH47))</f>
        <v>45139</v>
      </c>
      <c r="AJ47" s="9">
        <f>DATE(YEAR(AI47),MONTH(AI47)+1,DAY(AI47))</f>
        <v>45170</v>
      </c>
      <c r="AK47" s="9">
        <f>DATE(YEAR(AJ47),MONTH(AJ47)+1,DAY(AJ47))</f>
        <v>45200</v>
      </c>
      <c r="AL47" s="9">
        <f>DATE(YEAR(AK47),MONTH(AK47)+1,DAY(AK47))</f>
        <v>45231</v>
      </c>
      <c r="AM47" s="9">
        <f>DATE(YEAR(AL47),MONTH(AL47)+1,DAY(AL47))</f>
        <v>45261</v>
      </c>
      <c r="AN47" s="9">
        <f>DATE(YEAR(AM47),MONTH(AM47)+1,DAY(AM47))</f>
        <v>45292</v>
      </c>
      <c r="AO47" s="9">
        <f>DATE(YEAR(AN47),MONTH(AN47)+1,DAY(AN47))</f>
        <v>45323</v>
      </c>
      <c r="AP47" s="9">
        <f>DATE(YEAR(AO47),MONTH(AO47)+1,DAY(AO47))</f>
        <v>45352</v>
      </c>
      <c r="AQ47" s="9">
        <f>DATE(YEAR(AP47),MONTH(AP47)+1,DAY(AP47))</f>
        <v>45383</v>
      </c>
      <c r="AR47" s="9">
        <f>DATE(YEAR(AQ47),MONTH(AQ47)+1,DAY(AQ47))</f>
        <v>45413</v>
      </c>
      <c r="AS47" s="9">
        <f>DATE(YEAR(AR47),MONTH(AR47)+1,DAY(AR47))</f>
        <v>45444</v>
      </c>
      <c r="AT47" s="9">
        <f>DATE(YEAR(AS47),MONTH(AS47)+1,DAY(AS47))</f>
        <v>45474</v>
      </c>
      <c r="AU47" s="9">
        <f>DATE(YEAR(AT47),MONTH(AT47)+1,DAY(AT47))</f>
        <v>45505</v>
      </c>
      <c r="AV47" s="9">
        <f>DATE(YEAR(AU47),MONTH(AU47)+1,DAY(AU47))</f>
        <v>45536</v>
      </c>
      <c r="AW47" s="9">
        <f>DATE(YEAR(AV47),MONTH(AV47)+1,DAY(AV47))</f>
        <v>45566</v>
      </c>
      <c r="AX47" s="9">
        <f>DATE(YEAR(AW47),MONTH(AW47)+1,DAY(AW47))</f>
        <v>45597</v>
      </c>
      <c r="AY47" s="9">
        <f>DATE(YEAR(AX47),MONTH(AX47)+1,DAY(AX47))</f>
        <v>45627</v>
      </c>
      <c r="AZ47" s="9">
        <f>DATE(YEAR(AY47),MONTH(AY47)+1,DAY(AY47))</f>
        <v>45658</v>
      </c>
      <c r="BA47" s="9">
        <f>DATE(YEAR(AZ47),MONTH(AZ47)+1,DAY(AZ47))</f>
        <v>45689</v>
      </c>
      <c r="BB47" s="9">
        <f>DATE(YEAR(BA47),MONTH(BA47)+1,DAY(BA47))</f>
        <v>45717</v>
      </c>
      <c r="BC47" s="9">
        <f>DATE(YEAR(BB47),MONTH(BB47)+1,DAY(BB47))</f>
        <v>45748</v>
      </c>
      <c r="BD47" s="9">
        <f>DATE(YEAR(BC47),MONTH(BC47)+1,DAY(BC47))</f>
        <v>45778</v>
      </c>
      <c r="BE47" s="9">
        <f>DATE(YEAR(BD47),MONTH(BD47)+1,DAY(BD47))</f>
        <v>45809</v>
      </c>
      <c r="BF47" s="9">
        <f>DATE(YEAR(BE47),MONTH(BE47)+1,DAY(BE47))</f>
        <v>45839</v>
      </c>
      <c r="BG47" s="9">
        <f>DATE(YEAR(BF47),MONTH(BF47)+1,DAY(BF47))</f>
        <v>45870</v>
      </c>
      <c r="BH47" s="9">
        <f>DATE(YEAR(BG47),MONTH(BG47)+1,DAY(BG47))</f>
        <v>45901</v>
      </c>
      <c r="BI47" s="9">
        <f>DATE(YEAR(BH47),MONTH(BH47)+1,DAY(BH47))</f>
        <v>45931</v>
      </c>
      <c r="BJ47" s="9">
        <f>DATE(YEAR(BI47),MONTH(BI47)+1,DAY(BI47))</f>
        <v>45962</v>
      </c>
      <c r="BK47" s="9">
        <f>DATE(YEAR(BJ47),MONTH(BJ47)+1,DAY(BJ47))</f>
        <v>45992</v>
      </c>
      <c r="BL47" s="9">
        <f>DATE(YEAR(BK47),MONTH(BK47)+1,DAY(BK47))</f>
        <v>46023</v>
      </c>
      <c r="BM47" s="9">
        <f>DATE(YEAR(BL47),MONTH(BL47)+1,DAY(BL47))</f>
        <v>46054</v>
      </c>
      <c r="BN47" s="9">
        <f>DATE(YEAR(BM47),MONTH(BM47)+1,DAY(BM47))</f>
        <v>46082</v>
      </c>
      <c r="BO47" s="9">
        <f>DATE(YEAR(BN47),MONTH(BN47)+1,DAY(BN47))</f>
        <v>46113</v>
      </c>
      <c r="BP47" s="9">
        <f>DATE(YEAR(BO47),MONTH(BO47)+1,DAY(BO47))</f>
        <v>46143</v>
      </c>
      <c r="BQ47" s="9">
        <f>DATE(YEAR(BP47),MONTH(BP47)+1,DAY(BP47))</f>
        <v>46174</v>
      </c>
      <c r="BR47" s="9">
        <f>DATE(YEAR(BQ47),MONTH(BQ47)+1,DAY(BQ47))</f>
        <v>46204</v>
      </c>
      <c r="BS47" s="9">
        <f>DATE(YEAR(BR47),MONTH(BR47)+1,DAY(BR47))</f>
        <v>46235</v>
      </c>
      <c r="BT47" s="9">
        <f>DATE(YEAR(BS47),MONTH(BS47)+1,DAY(BS47))</f>
        <v>46266</v>
      </c>
      <c r="BU47" s="9">
        <f>DATE(YEAR(BT47),MONTH(BT47)+1,DAY(BT47))</f>
        <v>46296</v>
      </c>
      <c r="BV47" s="9">
        <f>DATE(YEAR(BU47),MONTH(BU47)+1,DAY(BU47))</f>
        <v>46327</v>
      </c>
      <c r="BW47" s="9">
        <f>DATE(YEAR(BV47),MONTH(BV47)+1,DAY(BV47))</f>
        <v>46357</v>
      </c>
      <c r="BX47" s="9">
        <f>DATE(YEAR(BW47),MONTH(BW47)+1,DAY(BW47))</f>
        <v>46388</v>
      </c>
      <c r="BY47" s="9">
        <f>DATE(YEAR(BX47),MONTH(BX47)+1,DAY(BX47))</f>
        <v>46419</v>
      </c>
      <c r="BZ47" s="9">
        <f>DATE(YEAR(BY47),MONTH(BY47)+1,DAY(BY47))</f>
        <v>46447</v>
      </c>
      <c r="CA47" s="9">
        <f>DATE(YEAR(BZ47),MONTH(BZ47)+1,DAY(BZ47))</f>
        <v>46478</v>
      </c>
      <c r="CB47" s="9">
        <f>DATE(YEAR(CA47),MONTH(CA47)+1,DAY(CA47))</f>
        <v>46508</v>
      </c>
      <c r="CC47" s="9">
        <f>DATE(YEAR(CB47),MONTH(CB47)+1,DAY(CB47))</f>
        <v>46539</v>
      </c>
      <c r="CD47" s="9">
        <f>DATE(YEAR(CC47),MONTH(CC47)+1,DAY(CC47))</f>
        <v>46569</v>
      </c>
      <c r="CE47" s="9">
        <f>DATE(YEAR(CD47),MONTH(CD47)+1,DAY(CD47))</f>
        <v>46600</v>
      </c>
      <c r="CF47" s="9">
        <f>DATE(YEAR(CE47),MONTH(CE47)+1,DAY(CE47))</f>
        <v>46631</v>
      </c>
      <c r="CG47" s="9">
        <f>DATE(YEAR(CF47),MONTH(CF47)+1,DAY(CF47))</f>
        <v>46661</v>
      </c>
      <c r="CH47" s="9">
        <f>DATE(YEAR(CG47),MONTH(CG47)+1,DAY(CG47))</f>
        <v>46692</v>
      </c>
      <c r="CI47" s="9">
        <f>DATE(YEAR(CH47),MONTH(CH47)+1,DAY(CH47))</f>
        <v>46722</v>
      </c>
      <c r="CJ47" s="9">
        <f>DATE(YEAR(CI47),MONTH(CI47)+1,DAY(CI47))</f>
        <v>46753</v>
      </c>
      <c r="CK47" s="9">
        <f>DATE(YEAR(CJ47),MONTH(CJ47)+1,DAY(CJ47))</f>
        <v>46784</v>
      </c>
      <c r="CL47" s="9">
        <f>DATE(YEAR(CK47),MONTH(CK47)+1,DAY(CK47))</f>
        <v>46813</v>
      </c>
      <c r="CM47" s="9">
        <f>DATE(YEAR(CL47),MONTH(CL47)+1,DAY(CL47))</f>
        <v>46844</v>
      </c>
      <c r="CN47" s="9">
        <f>DATE(YEAR(CM47),MONTH(CM47)+1,DAY(CM47))</f>
        <v>46874</v>
      </c>
      <c r="CO47" s="9">
        <f>DATE(YEAR(CN47),MONTH(CN47)+1,DAY(CN47))</f>
        <v>46905</v>
      </c>
      <c r="CP47" s="9">
        <f>DATE(YEAR(CO47),MONTH(CO47)+1,DAY(CO47))</f>
        <v>46935</v>
      </c>
      <c r="CQ47" s="9">
        <f>DATE(YEAR(CP47),MONTH(CP47)+1,DAY(CP47))</f>
        <v>46966</v>
      </c>
      <c r="CR47" s="9">
        <f>DATE(YEAR(CQ47),MONTH(CQ47)+1,DAY(CQ47))</f>
        <v>46997</v>
      </c>
      <c r="CS47" s="9">
        <f>DATE(YEAR(CR47),MONTH(CR47)+1,DAY(CR47))</f>
        <v>47027</v>
      </c>
      <c r="CT47" s="9">
        <f>DATE(YEAR(CS47),MONTH(CS47)+1,DAY(CS47))</f>
        <v>47058</v>
      </c>
      <c r="CU47" s="9">
        <f>DATE(YEAR(CT47),MONTH(CT47)+1,DAY(CT47))</f>
        <v>47088</v>
      </c>
      <c r="CV47" s="9">
        <f>DATE(YEAR(CU47),MONTH(CU47)+1,DAY(CU47))</f>
        <v>47119</v>
      </c>
      <c r="CW47" s="9">
        <f>DATE(YEAR(CV47),MONTH(CV47)+1,DAY(CV47))</f>
        <v>47150</v>
      </c>
      <c r="CX47" s="9">
        <f>DATE(YEAR(CW47),MONTH(CW47)+1,DAY(CW47))</f>
        <v>47178</v>
      </c>
      <c r="CY47" s="9">
        <f>DATE(YEAR(CX47),MONTH(CX47)+1,DAY(CX47))</f>
        <v>47209</v>
      </c>
      <c r="CZ47" s="9">
        <f>DATE(YEAR(CY47),MONTH(CY47)+1,DAY(CY47))</f>
        <v>47239</v>
      </c>
      <c r="DA47" s="9">
        <f>DATE(YEAR(CZ47),MONTH(CZ47)+1,DAY(CZ47))</f>
        <v>47270</v>
      </c>
      <c r="DB47" s="9">
        <f>DATE(YEAR(DA47),MONTH(DA47)+1,DAY(DA47))</f>
        <v>47300</v>
      </c>
      <c r="DC47" s="9">
        <f>DATE(YEAR(DB47),MONTH(DB47)+1,DAY(DB47))</f>
        <v>47331</v>
      </c>
      <c r="DD47" s="9">
        <f>DATE(YEAR(DC47),MONTH(DC47)+1,DAY(DC47))</f>
        <v>47362</v>
      </c>
      <c r="DE47" s="9">
        <f>DATE(YEAR(DD47),MONTH(DD47)+1,DAY(DD47))</f>
        <v>47392</v>
      </c>
      <c r="DF47" s="9">
        <f>DATE(YEAR(DE47),MONTH(DE47)+1,DAY(DE47))</f>
        <v>47423</v>
      </c>
      <c r="DG47" s="9">
        <f>DATE(YEAR(DF47),MONTH(DF47)+1,DAY(DF47))</f>
        <v>47453</v>
      </c>
    </row>
    <row r="48">
      <c r="C48" s="6">
        <f>CONFIG!$C$14</f>
        <v>0</v>
      </c>
      <c r="D48" s="10">
        <f>'Charges variables'!D27-'Charges variables'!D9</f>
        <v>0</v>
      </c>
      <c r="E48" s="10">
        <f>D48+'Charges variables'!E27-'Charges variables'!E9</f>
        <v>0</v>
      </c>
      <c r="F48" s="10">
        <f>E48+'Charges variables'!F27-'Charges variables'!F9</f>
        <v>0</v>
      </c>
      <c r="G48" s="10">
        <f>F48+'Charges variables'!G27-'Charges variables'!G9</f>
        <v>0</v>
      </c>
      <c r="H48" s="10">
        <f>G48+'Charges variables'!H27-'Charges variables'!H9</f>
        <v>0</v>
      </c>
      <c r="I48" s="10">
        <f>H48+'Charges variables'!I27-'Charges variables'!I9</f>
        <v>0</v>
      </c>
      <c r="J48" s="10">
        <f>I48+'Charges variables'!J27-'Charges variables'!J9</f>
        <v>0</v>
      </c>
      <c r="K48" s="10">
        <f>J48+'Charges variables'!K27-'Charges variables'!K9</f>
        <v>0</v>
      </c>
      <c r="L48" s="10">
        <f>K48+'Charges variables'!L27-'Charges variables'!L9</f>
        <v>0</v>
      </c>
      <c r="M48" s="10">
        <f>L48+'Charges variables'!M27-'Charges variables'!M9</f>
        <v>0</v>
      </c>
      <c r="N48" s="10">
        <f>M48+'Charges variables'!N27-'Charges variables'!N9</f>
        <v>0</v>
      </c>
      <c r="O48" s="10">
        <f>N48+'Charges variables'!O27-'Charges variables'!O9</f>
        <v>0</v>
      </c>
      <c r="P48" s="10">
        <f>O48+'Charges variables'!P27-'Charges variables'!P9</f>
        <v>0</v>
      </c>
      <c r="Q48" s="10">
        <f>P48+'Charges variables'!Q27-'Charges variables'!Q9</f>
        <v>0</v>
      </c>
      <c r="R48" s="10">
        <f>Q48+'Charges variables'!R27-'Charges variables'!R9</f>
        <v>0</v>
      </c>
      <c r="S48" s="10">
        <f>R48+'Charges variables'!S27-'Charges variables'!S9</f>
        <v>0</v>
      </c>
      <c r="T48" s="10">
        <f>S48+'Charges variables'!T27-'Charges variables'!T9</f>
        <v>0</v>
      </c>
      <c r="U48" s="10">
        <f>T48+'Charges variables'!U27-'Charges variables'!U9</f>
        <v>0</v>
      </c>
      <c r="V48" s="10">
        <f>U48+'Charges variables'!V27-'Charges variables'!V9</f>
        <v>0</v>
      </c>
      <c r="W48" s="10">
        <f>V48+'Charges variables'!W27-'Charges variables'!W9</f>
        <v>0</v>
      </c>
      <c r="X48" s="10">
        <f>W48+'Charges variables'!X27-'Charges variables'!X9</f>
        <v>0</v>
      </c>
      <c r="Y48" s="10">
        <f>X48+'Charges variables'!Y27-'Charges variables'!Y9</f>
        <v>0</v>
      </c>
      <c r="Z48" s="10">
        <f>Y48+'Charges variables'!Z27-'Charges variables'!Z9</f>
        <v>0</v>
      </c>
      <c r="AA48" s="10">
        <f>Z48+'Charges variables'!AA27-'Charges variables'!AA9</f>
        <v>0</v>
      </c>
      <c r="AB48" s="10">
        <f>AA48+'Charges variables'!AB27-'Charges variables'!AB9</f>
        <v>0</v>
      </c>
      <c r="AC48" s="10">
        <f>AB48+'Charges variables'!AC27-'Charges variables'!AC9</f>
        <v>0</v>
      </c>
      <c r="AD48" s="10">
        <f>AC48+'Charges variables'!AD27-'Charges variables'!AD9</f>
        <v>0</v>
      </c>
      <c r="AE48" s="10">
        <f>AD48+'Charges variables'!AE27-'Charges variables'!AE9</f>
        <v>0</v>
      </c>
      <c r="AF48" s="10">
        <f>AE48+'Charges variables'!AF27-'Charges variables'!AF9</f>
        <v>0</v>
      </c>
      <c r="AG48" s="10">
        <f>AF48+'Charges variables'!AG27-'Charges variables'!AG9</f>
        <v>0</v>
      </c>
      <c r="AH48" s="10">
        <f>AG48+'Charges variables'!AH27-'Charges variables'!AH9</f>
        <v>0</v>
      </c>
      <c r="AI48" s="10">
        <f>AH48+'Charges variables'!AI27-'Charges variables'!AI9</f>
        <v>0</v>
      </c>
      <c r="AJ48" s="10">
        <f>AI48+'Charges variables'!AJ27-'Charges variables'!AJ9</f>
        <v>0</v>
      </c>
      <c r="AK48" s="10">
        <f>AJ48+'Charges variables'!AK27-'Charges variables'!AK9</f>
        <v>0</v>
      </c>
      <c r="AL48" s="10">
        <f>AK48+'Charges variables'!AL27-'Charges variables'!AL9</f>
        <v>0</v>
      </c>
      <c r="AM48" s="10">
        <f>AL48+'Charges variables'!AM27-'Charges variables'!AM9</f>
        <v>0</v>
      </c>
      <c r="AN48" s="10">
        <f>AM48+'Charges variables'!AN27-'Charges variables'!AN9</f>
        <v>0</v>
      </c>
      <c r="AO48" s="10">
        <f>AN48+'Charges variables'!AO27-'Charges variables'!AO9</f>
        <v>0</v>
      </c>
      <c r="AP48" s="10">
        <f>AO48+'Charges variables'!AP27-'Charges variables'!AP9</f>
        <v>0</v>
      </c>
      <c r="AQ48" s="10">
        <f>AP48+'Charges variables'!AQ27-'Charges variables'!AQ9</f>
        <v>0</v>
      </c>
      <c r="AR48" s="10">
        <f>AQ48+'Charges variables'!AR27-'Charges variables'!AR9</f>
        <v>0</v>
      </c>
      <c r="AS48" s="10">
        <f>AR48+'Charges variables'!AS27-'Charges variables'!AS9</f>
        <v>0</v>
      </c>
      <c r="AT48" s="10">
        <f>AS48+'Charges variables'!AT27-'Charges variables'!AT9</f>
        <v>0</v>
      </c>
      <c r="AU48" s="10">
        <f>AT48+'Charges variables'!AU27-'Charges variables'!AU9</f>
        <v>0</v>
      </c>
      <c r="AV48" s="10">
        <f>AU48+'Charges variables'!AV27-'Charges variables'!AV9</f>
        <v>0</v>
      </c>
      <c r="AW48" s="10">
        <f>AV48+'Charges variables'!AW27-'Charges variables'!AW9</f>
        <v>0</v>
      </c>
      <c r="AX48" s="10">
        <f>AW48+'Charges variables'!AX27-'Charges variables'!AX9</f>
        <v>0</v>
      </c>
      <c r="AY48" s="10">
        <f>AX48+'Charges variables'!AY27-'Charges variables'!AY9</f>
        <v>0</v>
      </c>
      <c r="AZ48" s="10">
        <f>AY48+'Charges variables'!AZ27-'Charges variables'!AZ9</f>
        <v>0</v>
      </c>
      <c r="BA48" s="10">
        <f>AZ48+'Charges variables'!BA27-'Charges variables'!BA9</f>
        <v>0</v>
      </c>
      <c r="BB48" s="10">
        <f>BA48+'Charges variables'!BB27-'Charges variables'!BB9</f>
        <v>0</v>
      </c>
      <c r="BC48" s="10">
        <f>BB48+'Charges variables'!BC27-'Charges variables'!BC9</f>
        <v>0</v>
      </c>
      <c r="BD48" s="10">
        <f>BC48+'Charges variables'!BD27-'Charges variables'!BD9</f>
        <v>0</v>
      </c>
      <c r="BE48" s="10">
        <f>BD48+'Charges variables'!BE27-'Charges variables'!BE9</f>
        <v>0</v>
      </c>
      <c r="BF48" s="10">
        <f>BE48+'Charges variables'!BF27-'Charges variables'!BF9</f>
        <v>0</v>
      </c>
      <c r="BG48" s="10">
        <f>BF48+'Charges variables'!BG27-'Charges variables'!BG9</f>
        <v>0</v>
      </c>
      <c r="BH48" s="10">
        <f>BG48+'Charges variables'!BH27-'Charges variables'!BH9</f>
        <v>0</v>
      </c>
      <c r="BI48" s="10">
        <f>BH48+'Charges variables'!BI27-'Charges variables'!BI9</f>
        <v>0</v>
      </c>
      <c r="BJ48" s="10">
        <f>BI48+'Charges variables'!BJ27-'Charges variables'!BJ9</f>
        <v>0</v>
      </c>
      <c r="BK48" s="10">
        <f>BJ48+'Charges variables'!BK27-'Charges variables'!BK9</f>
        <v>0</v>
      </c>
      <c r="BL48" s="10">
        <f>BK48+'Charges variables'!BL27-'Charges variables'!BL9</f>
        <v>0</v>
      </c>
      <c r="BM48" s="10">
        <f>BL48+'Charges variables'!BM27-'Charges variables'!BM9</f>
        <v>0</v>
      </c>
      <c r="BN48" s="10">
        <f>BM48+'Charges variables'!BN27-'Charges variables'!BN9</f>
        <v>0</v>
      </c>
      <c r="BO48" s="10">
        <f>BN48+'Charges variables'!BO27-'Charges variables'!BO9</f>
        <v>0</v>
      </c>
      <c r="BP48" s="10">
        <f>BO48+'Charges variables'!BP27-'Charges variables'!BP9</f>
        <v>0</v>
      </c>
      <c r="BQ48" s="10">
        <f>BP48+'Charges variables'!BQ27-'Charges variables'!BQ9</f>
        <v>0</v>
      </c>
      <c r="BR48" s="10">
        <f>BQ48+'Charges variables'!BR27-'Charges variables'!BR9</f>
        <v>0</v>
      </c>
      <c r="BS48" s="10">
        <f>BR48+'Charges variables'!BS27-'Charges variables'!BS9</f>
        <v>0</v>
      </c>
      <c r="BT48" s="10">
        <f>BS48+'Charges variables'!BT27-'Charges variables'!BT9</f>
        <v>0</v>
      </c>
      <c r="BU48" s="10">
        <f>BT48+'Charges variables'!BU27-'Charges variables'!BU9</f>
        <v>0</v>
      </c>
      <c r="BV48" s="10">
        <f>BU48+'Charges variables'!BV27-'Charges variables'!BV9</f>
        <v>0</v>
      </c>
      <c r="BW48" s="10">
        <f>BV48+'Charges variables'!BW27-'Charges variables'!BW9</f>
        <v>0</v>
      </c>
      <c r="BX48" s="10">
        <f>BW48+'Charges variables'!BX27-'Charges variables'!BX9</f>
        <v>0</v>
      </c>
      <c r="BY48" s="10">
        <f>BX48+'Charges variables'!BY27-'Charges variables'!BY9</f>
        <v>0</v>
      </c>
      <c r="BZ48" s="10">
        <f>BY48+'Charges variables'!BZ27-'Charges variables'!BZ9</f>
        <v>0</v>
      </c>
      <c r="CA48" s="10">
        <f>BZ48+'Charges variables'!CA27-'Charges variables'!CA9</f>
        <v>0</v>
      </c>
      <c r="CB48" s="10">
        <f>CA48+'Charges variables'!CB27-'Charges variables'!CB9</f>
        <v>0</v>
      </c>
      <c r="CC48" s="10">
        <f>CB48+'Charges variables'!CC27-'Charges variables'!CC9</f>
        <v>0</v>
      </c>
      <c r="CD48" s="10">
        <f>CC48+'Charges variables'!CD27-'Charges variables'!CD9</f>
        <v>0</v>
      </c>
      <c r="CE48" s="10">
        <f>CD48+'Charges variables'!CE27-'Charges variables'!CE9</f>
        <v>0</v>
      </c>
      <c r="CF48" s="10">
        <f>CE48+'Charges variables'!CF27-'Charges variables'!CF9</f>
        <v>0</v>
      </c>
      <c r="CG48" s="10">
        <f>CF48+'Charges variables'!CG27-'Charges variables'!CG9</f>
        <v>0</v>
      </c>
      <c r="CH48" s="10">
        <f>CG48+'Charges variables'!CH27-'Charges variables'!CH9</f>
        <v>0</v>
      </c>
      <c r="CI48" s="10">
        <f>CH48+'Charges variables'!CI27-'Charges variables'!CI9</f>
        <v>0</v>
      </c>
      <c r="CJ48" s="10">
        <f>CI48+'Charges variables'!CJ27-'Charges variables'!CJ9</f>
        <v>0</v>
      </c>
      <c r="CK48" s="10">
        <f>CJ48+'Charges variables'!CK27-'Charges variables'!CK9</f>
        <v>0</v>
      </c>
      <c r="CL48" s="10">
        <f>CK48+'Charges variables'!CL27-'Charges variables'!CL9</f>
        <v>0</v>
      </c>
      <c r="CM48" s="10">
        <f>CL48+'Charges variables'!CM27-'Charges variables'!CM9</f>
        <v>0</v>
      </c>
      <c r="CN48" s="10">
        <f>CM48+'Charges variables'!CN27-'Charges variables'!CN9</f>
        <v>0</v>
      </c>
      <c r="CO48" s="10">
        <f>CN48+'Charges variables'!CO27-'Charges variables'!CO9</f>
        <v>0</v>
      </c>
      <c r="CP48" s="10">
        <f>CO48+'Charges variables'!CP27-'Charges variables'!CP9</f>
        <v>0</v>
      </c>
      <c r="CQ48" s="10">
        <f>CP48+'Charges variables'!CQ27-'Charges variables'!CQ9</f>
        <v>0</v>
      </c>
      <c r="CR48" s="10">
        <f>CQ48+'Charges variables'!CR27-'Charges variables'!CR9</f>
        <v>0</v>
      </c>
      <c r="CS48" s="10">
        <f>CR48+'Charges variables'!CS27-'Charges variables'!CS9</f>
        <v>0</v>
      </c>
      <c r="CT48" s="10">
        <f>CS48+'Charges variables'!CT27-'Charges variables'!CT9</f>
        <v>0</v>
      </c>
      <c r="CU48" s="10">
        <f>CT48+'Charges variables'!CU27-'Charges variables'!CU9</f>
        <v>0</v>
      </c>
      <c r="CV48" s="10">
        <f>CU48+'Charges variables'!CV27-'Charges variables'!CV9</f>
        <v>0</v>
      </c>
      <c r="CW48" s="10">
        <f>CV48+'Charges variables'!CW27-'Charges variables'!CW9</f>
        <v>0</v>
      </c>
      <c r="CX48" s="10">
        <f>CW48+'Charges variables'!CX27-'Charges variables'!CX9</f>
        <v>0</v>
      </c>
      <c r="CY48" s="10">
        <f>CX48+'Charges variables'!CY27-'Charges variables'!CY9</f>
        <v>0</v>
      </c>
      <c r="CZ48" s="10">
        <f>CY48+'Charges variables'!CZ27-'Charges variables'!CZ9</f>
        <v>0</v>
      </c>
      <c r="DA48" s="10">
        <f>CZ48+'Charges variables'!DA27-'Charges variables'!DA9</f>
        <v>0</v>
      </c>
      <c r="DB48" s="10">
        <f>DA48+'Charges variables'!DB27-'Charges variables'!DB9</f>
        <v>0</v>
      </c>
      <c r="DC48" s="10">
        <f>DB48+'Charges variables'!DC27-'Charges variables'!DC9</f>
        <v>0</v>
      </c>
      <c r="DD48" s="10">
        <f>DC48+'Charges variables'!DD27-'Charges variables'!DD9</f>
        <v>0</v>
      </c>
      <c r="DE48" s="10">
        <f>DD48+'Charges variables'!DE27-'Charges variables'!DE9</f>
        <v>0</v>
      </c>
      <c r="DF48" s="10">
        <f>DE48+'Charges variables'!DF27-'Charges variables'!DF9</f>
        <v>0</v>
      </c>
      <c r="DG48" s="10">
        <f>DF48+'Charges variables'!DG27-'Charges variables'!DG9</f>
        <v>0</v>
      </c>
    </row>
    <row r="49">
      <c r="C49" s="6">
        <f>CONFIG!$C$15</f>
        <v>0</v>
      </c>
      <c r="D49" s="10">
        <f>'Charges variables'!D28-'Charges variables'!D10</f>
        <v>0</v>
      </c>
      <c r="E49" s="10">
        <f>D49+'Charges variables'!E28-'Charges variables'!E10</f>
        <v>0</v>
      </c>
      <c r="F49" s="10">
        <f>E49+'Charges variables'!F28-'Charges variables'!F10</f>
        <v>0</v>
      </c>
      <c r="G49" s="10">
        <f>F49+'Charges variables'!G28-'Charges variables'!G10</f>
        <v>0</v>
      </c>
      <c r="H49" s="10">
        <f>G49+'Charges variables'!H28-'Charges variables'!H10</f>
        <v>0</v>
      </c>
      <c r="I49" s="10">
        <f>H49+'Charges variables'!I28-'Charges variables'!I10</f>
        <v>0</v>
      </c>
      <c r="J49" s="10">
        <f>I49+'Charges variables'!J28-'Charges variables'!J10</f>
        <v>0</v>
      </c>
      <c r="K49" s="10">
        <f>J49+'Charges variables'!K28-'Charges variables'!K10</f>
        <v>0</v>
      </c>
      <c r="L49" s="10">
        <f>K49+'Charges variables'!L28-'Charges variables'!L10</f>
        <v>0</v>
      </c>
      <c r="M49" s="10">
        <f>L49+'Charges variables'!M28-'Charges variables'!M10</f>
        <v>0</v>
      </c>
      <c r="N49" s="10">
        <f>M49+'Charges variables'!N28-'Charges variables'!N10</f>
        <v>0</v>
      </c>
      <c r="O49" s="10">
        <f>N49+'Charges variables'!O28-'Charges variables'!O10</f>
        <v>0</v>
      </c>
      <c r="P49" s="10">
        <f>O49+'Charges variables'!P28-'Charges variables'!P10</f>
        <v>0</v>
      </c>
      <c r="Q49" s="10">
        <f>P49+'Charges variables'!Q28-'Charges variables'!Q10</f>
        <v>0</v>
      </c>
      <c r="R49" s="10">
        <f>Q49+'Charges variables'!R28-'Charges variables'!R10</f>
        <v>0</v>
      </c>
      <c r="S49" s="10">
        <f>R49+'Charges variables'!S28-'Charges variables'!S10</f>
        <v>0</v>
      </c>
      <c r="T49" s="10">
        <f>S49+'Charges variables'!T28-'Charges variables'!T10</f>
        <v>0</v>
      </c>
      <c r="U49" s="10">
        <f>T49+'Charges variables'!U28-'Charges variables'!U10</f>
        <v>0</v>
      </c>
      <c r="V49" s="10">
        <f>U49+'Charges variables'!V28-'Charges variables'!V10</f>
        <v>0</v>
      </c>
      <c r="W49" s="10">
        <f>V49+'Charges variables'!W28-'Charges variables'!W10</f>
        <v>0</v>
      </c>
      <c r="X49" s="10">
        <f>W49+'Charges variables'!X28-'Charges variables'!X10</f>
        <v>0</v>
      </c>
      <c r="Y49" s="10">
        <f>X49+'Charges variables'!Y28-'Charges variables'!Y10</f>
        <v>0</v>
      </c>
      <c r="Z49" s="10">
        <f>Y49+'Charges variables'!Z28-'Charges variables'!Z10</f>
        <v>0</v>
      </c>
      <c r="AA49" s="10">
        <f>Z49+'Charges variables'!AA28-'Charges variables'!AA10</f>
        <v>0</v>
      </c>
      <c r="AB49" s="10">
        <f>AA49+'Charges variables'!AB28-'Charges variables'!AB10</f>
        <v>0</v>
      </c>
      <c r="AC49" s="10">
        <f>AB49+'Charges variables'!AC28-'Charges variables'!AC10</f>
        <v>0</v>
      </c>
      <c r="AD49" s="10">
        <f>AC49+'Charges variables'!AD28-'Charges variables'!AD10</f>
        <v>0</v>
      </c>
      <c r="AE49" s="10">
        <f>AD49+'Charges variables'!AE28-'Charges variables'!AE10</f>
        <v>0</v>
      </c>
      <c r="AF49" s="10">
        <f>AE49+'Charges variables'!AF28-'Charges variables'!AF10</f>
        <v>0</v>
      </c>
      <c r="AG49" s="10">
        <f>AF49+'Charges variables'!AG28-'Charges variables'!AG10</f>
        <v>0</v>
      </c>
      <c r="AH49" s="10">
        <f>AG49+'Charges variables'!AH28-'Charges variables'!AH10</f>
        <v>0</v>
      </c>
      <c r="AI49" s="10">
        <f>AH49+'Charges variables'!AI28-'Charges variables'!AI10</f>
        <v>0</v>
      </c>
      <c r="AJ49" s="10">
        <f>AI49+'Charges variables'!AJ28-'Charges variables'!AJ10</f>
        <v>0</v>
      </c>
      <c r="AK49" s="10">
        <f>AJ49+'Charges variables'!AK28-'Charges variables'!AK10</f>
        <v>0</v>
      </c>
      <c r="AL49" s="10">
        <f>AK49+'Charges variables'!AL28-'Charges variables'!AL10</f>
        <v>0</v>
      </c>
      <c r="AM49" s="10">
        <f>AL49+'Charges variables'!AM28-'Charges variables'!AM10</f>
        <v>0</v>
      </c>
      <c r="AN49" s="10">
        <f>AM49+'Charges variables'!AN28-'Charges variables'!AN10</f>
        <v>0</v>
      </c>
      <c r="AO49" s="10">
        <f>AN49+'Charges variables'!AO28-'Charges variables'!AO10</f>
        <v>0</v>
      </c>
      <c r="AP49" s="10">
        <f>AO49+'Charges variables'!AP28-'Charges variables'!AP10</f>
        <v>0</v>
      </c>
      <c r="AQ49" s="10">
        <f>AP49+'Charges variables'!AQ28-'Charges variables'!AQ10</f>
        <v>0</v>
      </c>
      <c r="AR49" s="10">
        <f>AQ49+'Charges variables'!AR28-'Charges variables'!AR10</f>
        <v>0</v>
      </c>
      <c r="AS49" s="10">
        <f>AR49+'Charges variables'!AS28-'Charges variables'!AS10</f>
        <v>0</v>
      </c>
      <c r="AT49" s="10">
        <f>AS49+'Charges variables'!AT28-'Charges variables'!AT10</f>
        <v>0</v>
      </c>
      <c r="AU49" s="10">
        <f>AT49+'Charges variables'!AU28-'Charges variables'!AU10</f>
        <v>0</v>
      </c>
      <c r="AV49" s="10">
        <f>AU49+'Charges variables'!AV28-'Charges variables'!AV10</f>
        <v>0</v>
      </c>
      <c r="AW49" s="10">
        <f>AV49+'Charges variables'!AW28-'Charges variables'!AW10</f>
        <v>0</v>
      </c>
      <c r="AX49" s="10">
        <f>AW49+'Charges variables'!AX28-'Charges variables'!AX10</f>
        <v>0</v>
      </c>
      <c r="AY49" s="10">
        <f>AX49+'Charges variables'!AY28-'Charges variables'!AY10</f>
        <v>0</v>
      </c>
      <c r="AZ49" s="10">
        <f>AY49+'Charges variables'!AZ28-'Charges variables'!AZ10</f>
        <v>0</v>
      </c>
      <c r="BA49" s="10">
        <f>AZ49+'Charges variables'!BA28-'Charges variables'!BA10</f>
        <v>0</v>
      </c>
      <c r="BB49" s="10">
        <f>BA49+'Charges variables'!BB28-'Charges variables'!BB10</f>
        <v>0</v>
      </c>
      <c r="BC49" s="10">
        <f>BB49+'Charges variables'!BC28-'Charges variables'!BC10</f>
        <v>0</v>
      </c>
      <c r="BD49" s="10">
        <f>BC49+'Charges variables'!BD28-'Charges variables'!BD10</f>
        <v>0</v>
      </c>
      <c r="BE49" s="10">
        <f>BD49+'Charges variables'!BE28-'Charges variables'!BE10</f>
        <v>0</v>
      </c>
      <c r="BF49" s="10">
        <f>BE49+'Charges variables'!BF28-'Charges variables'!BF10</f>
        <v>0</v>
      </c>
      <c r="BG49" s="10">
        <f>BF49+'Charges variables'!BG28-'Charges variables'!BG10</f>
        <v>0</v>
      </c>
      <c r="BH49" s="10">
        <f>BG49+'Charges variables'!BH28-'Charges variables'!BH10</f>
        <v>0</v>
      </c>
      <c r="BI49" s="10">
        <f>BH49+'Charges variables'!BI28-'Charges variables'!BI10</f>
        <v>0</v>
      </c>
      <c r="BJ49" s="10">
        <f>BI49+'Charges variables'!BJ28-'Charges variables'!BJ10</f>
        <v>0</v>
      </c>
      <c r="BK49" s="10">
        <f>BJ49+'Charges variables'!BK28-'Charges variables'!BK10</f>
        <v>0</v>
      </c>
      <c r="BL49" s="10">
        <f>BK49+'Charges variables'!BL28-'Charges variables'!BL10</f>
        <v>0</v>
      </c>
      <c r="BM49" s="10">
        <f>BL49+'Charges variables'!BM28-'Charges variables'!BM10</f>
        <v>0</v>
      </c>
      <c r="BN49" s="10">
        <f>BM49+'Charges variables'!BN28-'Charges variables'!BN10</f>
        <v>0</v>
      </c>
      <c r="BO49" s="10">
        <f>BN49+'Charges variables'!BO28-'Charges variables'!BO10</f>
        <v>0</v>
      </c>
      <c r="BP49" s="10">
        <f>BO49+'Charges variables'!BP28-'Charges variables'!BP10</f>
        <v>0</v>
      </c>
      <c r="BQ49" s="10">
        <f>BP49+'Charges variables'!BQ28-'Charges variables'!BQ10</f>
        <v>0</v>
      </c>
      <c r="BR49" s="10">
        <f>BQ49+'Charges variables'!BR28-'Charges variables'!BR10</f>
        <v>0</v>
      </c>
      <c r="BS49" s="10">
        <f>BR49+'Charges variables'!BS28-'Charges variables'!BS10</f>
        <v>0</v>
      </c>
      <c r="BT49" s="10">
        <f>BS49+'Charges variables'!BT28-'Charges variables'!BT10</f>
        <v>0</v>
      </c>
      <c r="BU49" s="10">
        <f>BT49+'Charges variables'!BU28-'Charges variables'!BU10</f>
        <v>0</v>
      </c>
      <c r="BV49" s="10">
        <f>BU49+'Charges variables'!BV28-'Charges variables'!BV10</f>
        <v>0</v>
      </c>
      <c r="BW49" s="10">
        <f>BV49+'Charges variables'!BW28-'Charges variables'!BW10</f>
        <v>0</v>
      </c>
      <c r="BX49" s="10">
        <f>BW49+'Charges variables'!BX28-'Charges variables'!BX10</f>
        <v>0</v>
      </c>
      <c r="BY49" s="10">
        <f>BX49+'Charges variables'!BY28-'Charges variables'!BY10</f>
        <v>0</v>
      </c>
      <c r="BZ49" s="10">
        <f>BY49+'Charges variables'!BZ28-'Charges variables'!BZ10</f>
        <v>0</v>
      </c>
      <c r="CA49" s="10">
        <f>BZ49+'Charges variables'!CA28-'Charges variables'!CA10</f>
        <v>0</v>
      </c>
      <c r="CB49" s="10">
        <f>CA49+'Charges variables'!CB28-'Charges variables'!CB10</f>
        <v>0</v>
      </c>
      <c r="CC49" s="10">
        <f>CB49+'Charges variables'!CC28-'Charges variables'!CC10</f>
        <v>0</v>
      </c>
      <c r="CD49" s="10">
        <f>CC49+'Charges variables'!CD28-'Charges variables'!CD10</f>
        <v>0</v>
      </c>
      <c r="CE49" s="10">
        <f>CD49+'Charges variables'!CE28-'Charges variables'!CE10</f>
        <v>0</v>
      </c>
      <c r="CF49" s="10">
        <f>CE49+'Charges variables'!CF28-'Charges variables'!CF10</f>
        <v>0</v>
      </c>
      <c r="CG49" s="10">
        <f>CF49+'Charges variables'!CG28-'Charges variables'!CG10</f>
        <v>0</v>
      </c>
      <c r="CH49" s="10">
        <f>CG49+'Charges variables'!CH28-'Charges variables'!CH10</f>
        <v>0</v>
      </c>
      <c r="CI49" s="10">
        <f>CH49+'Charges variables'!CI28-'Charges variables'!CI10</f>
        <v>0</v>
      </c>
      <c r="CJ49" s="10">
        <f>CI49+'Charges variables'!CJ28-'Charges variables'!CJ10</f>
        <v>0</v>
      </c>
      <c r="CK49" s="10">
        <f>CJ49+'Charges variables'!CK28-'Charges variables'!CK10</f>
        <v>0</v>
      </c>
      <c r="CL49" s="10">
        <f>CK49+'Charges variables'!CL28-'Charges variables'!CL10</f>
        <v>0</v>
      </c>
      <c r="CM49" s="10">
        <f>CL49+'Charges variables'!CM28-'Charges variables'!CM10</f>
        <v>0</v>
      </c>
      <c r="CN49" s="10">
        <f>CM49+'Charges variables'!CN28-'Charges variables'!CN10</f>
        <v>0</v>
      </c>
      <c r="CO49" s="10">
        <f>CN49+'Charges variables'!CO28-'Charges variables'!CO10</f>
        <v>0</v>
      </c>
      <c r="CP49" s="10">
        <f>CO49+'Charges variables'!CP28-'Charges variables'!CP10</f>
        <v>0</v>
      </c>
      <c r="CQ49" s="10">
        <f>CP49+'Charges variables'!CQ28-'Charges variables'!CQ10</f>
        <v>0</v>
      </c>
      <c r="CR49" s="10">
        <f>CQ49+'Charges variables'!CR28-'Charges variables'!CR10</f>
        <v>0</v>
      </c>
      <c r="CS49" s="10">
        <f>CR49+'Charges variables'!CS28-'Charges variables'!CS10</f>
        <v>0</v>
      </c>
      <c r="CT49" s="10">
        <f>CS49+'Charges variables'!CT28-'Charges variables'!CT10</f>
        <v>0</v>
      </c>
      <c r="CU49" s="10">
        <f>CT49+'Charges variables'!CU28-'Charges variables'!CU10</f>
        <v>0</v>
      </c>
      <c r="CV49" s="10">
        <f>CU49+'Charges variables'!CV28-'Charges variables'!CV10</f>
        <v>0</v>
      </c>
      <c r="CW49" s="10">
        <f>CV49+'Charges variables'!CW28-'Charges variables'!CW10</f>
        <v>0</v>
      </c>
      <c r="CX49" s="10">
        <f>CW49+'Charges variables'!CX28-'Charges variables'!CX10</f>
        <v>0</v>
      </c>
      <c r="CY49" s="10">
        <f>CX49+'Charges variables'!CY28-'Charges variables'!CY10</f>
        <v>0</v>
      </c>
      <c r="CZ49" s="10">
        <f>CY49+'Charges variables'!CZ28-'Charges variables'!CZ10</f>
        <v>0</v>
      </c>
      <c r="DA49" s="10">
        <f>CZ49+'Charges variables'!DA28-'Charges variables'!DA10</f>
        <v>0</v>
      </c>
      <c r="DB49" s="10">
        <f>DA49+'Charges variables'!DB28-'Charges variables'!DB10</f>
        <v>0</v>
      </c>
      <c r="DC49" s="10">
        <f>DB49+'Charges variables'!DC28-'Charges variables'!DC10</f>
        <v>0</v>
      </c>
      <c r="DD49" s="10">
        <f>DC49+'Charges variables'!DD28-'Charges variables'!DD10</f>
        <v>0</v>
      </c>
      <c r="DE49" s="10">
        <f>DD49+'Charges variables'!DE28-'Charges variables'!DE10</f>
        <v>0</v>
      </c>
      <c r="DF49" s="10">
        <f>DE49+'Charges variables'!DF28-'Charges variables'!DF10</f>
        <v>0</v>
      </c>
      <c r="DG49" s="10">
        <f>DF49+'Charges variables'!DG28-'Charges variables'!DG10</f>
        <v>0</v>
      </c>
    </row>
    <row r="50">
      <c r="C50" s="6">
        <f>CONFIG!$C$16</f>
        <v>0</v>
      </c>
      <c r="D50" s="10">
        <f>'Charges variables'!D29-'Charges variables'!D11</f>
        <v>0</v>
      </c>
      <c r="E50" s="10">
        <f>D50+'Charges variables'!E29-'Charges variables'!E11</f>
        <v>0</v>
      </c>
      <c r="F50" s="10">
        <f>E50+'Charges variables'!F29-'Charges variables'!F11</f>
        <v>0</v>
      </c>
      <c r="G50" s="10">
        <f>F50+'Charges variables'!G29-'Charges variables'!G11</f>
        <v>0</v>
      </c>
      <c r="H50" s="10">
        <f>G50+'Charges variables'!H29-'Charges variables'!H11</f>
        <v>0</v>
      </c>
      <c r="I50" s="10">
        <f>H50+'Charges variables'!I29-'Charges variables'!I11</f>
        <v>0</v>
      </c>
      <c r="J50" s="10">
        <f>I50+'Charges variables'!J29-'Charges variables'!J11</f>
        <v>0</v>
      </c>
      <c r="K50" s="10">
        <f>J50+'Charges variables'!K29-'Charges variables'!K11</f>
        <v>0</v>
      </c>
      <c r="L50" s="10">
        <f>K50+'Charges variables'!L29-'Charges variables'!L11</f>
        <v>0</v>
      </c>
      <c r="M50" s="10">
        <f>L50+'Charges variables'!M29-'Charges variables'!M11</f>
        <v>0</v>
      </c>
      <c r="N50" s="10">
        <f>M50+'Charges variables'!N29-'Charges variables'!N11</f>
        <v>0</v>
      </c>
      <c r="O50" s="10">
        <f>N50+'Charges variables'!O29-'Charges variables'!O11</f>
        <v>0</v>
      </c>
      <c r="P50" s="10">
        <f>O50+'Charges variables'!P29-'Charges variables'!P11</f>
        <v>0</v>
      </c>
      <c r="Q50" s="10">
        <f>P50+'Charges variables'!Q29-'Charges variables'!Q11</f>
        <v>0</v>
      </c>
      <c r="R50" s="10">
        <f>Q50+'Charges variables'!R29-'Charges variables'!R11</f>
        <v>0</v>
      </c>
      <c r="S50" s="10">
        <f>R50+'Charges variables'!S29-'Charges variables'!S11</f>
        <v>0</v>
      </c>
      <c r="T50" s="10">
        <f>S50+'Charges variables'!T29-'Charges variables'!T11</f>
        <v>0</v>
      </c>
      <c r="U50" s="10">
        <f>T50+'Charges variables'!U29-'Charges variables'!U11</f>
        <v>0</v>
      </c>
      <c r="V50" s="10">
        <f>U50+'Charges variables'!V29-'Charges variables'!V11</f>
        <v>0</v>
      </c>
      <c r="W50" s="10">
        <f>V50+'Charges variables'!W29-'Charges variables'!W11</f>
        <v>0</v>
      </c>
      <c r="X50" s="10">
        <f>W50+'Charges variables'!X29-'Charges variables'!X11</f>
        <v>0</v>
      </c>
      <c r="Y50" s="10">
        <f>X50+'Charges variables'!Y29-'Charges variables'!Y11</f>
        <v>0</v>
      </c>
      <c r="Z50" s="10">
        <f>Y50+'Charges variables'!Z29-'Charges variables'!Z11</f>
        <v>0</v>
      </c>
      <c r="AA50" s="10">
        <f>Z50+'Charges variables'!AA29-'Charges variables'!AA11</f>
        <v>0</v>
      </c>
      <c r="AB50" s="10">
        <f>AA50+'Charges variables'!AB29-'Charges variables'!AB11</f>
        <v>0</v>
      </c>
      <c r="AC50" s="10">
        <f>AB50+'Charges variables'!AC29-'Charges variables'!AC11</f>
        <v>0</v>
      </c>
      <c r="AD50" s="10">
        <f>AC50+'Charges variables'!AD29-'Charges variables'!AD11</f>
        <v>0</v>
      </c>
      <c r="AE50" s="10">
        <f>AD50+'Charges variables'!AE29-'Charges variables'!AE11</f>
        <v>0</v>
      </c>
      <c r="AF50" s="10">
        <f>AE50+'Charges variables'!AF29-'Charges variables'!AF11</f>
        <v>0</v>
      </c>
      <c r="AG50" s="10">
        <f>AF50+'Charges variables'!AG29-'Charges variables'!AG11</f>
        <v>0</v>
      </c>
      <c r="AH50" s="10">
        <f>AG50+'Charges variables'!AH29-'Charges variables'!AH11</f>
        <v>0</v>
      </c>
      <c r="AI50" s="10">
        <f>AH50+'Charges variables'!AI29-'Charges variables'!AI11</f>
        <v>0</v>
      </c>
      <c r="AJ50" s="10">
        <f>AI50+'Charges variables'!AJ29-'Charges variables'!AJ11</f>
        <v>0</v>
      </c>
      <c r="AK50" s="10">
        <f>AJ50+'Charges variables'!AK29-'Charges variables'!AK11</f>
        <v>0</v>
      </c>
      <c r="AL50" s="10">
        <f>AK50+'Charges variables'!AL29-'Charges variables'!AL11</f>
        <v>0</v>
      </c>
      <c r="AM50" s="10">
        <f>AL50+'Charges variables'!AM29-'Charges variables'!AM11</f>
        <v>0</v>
      </c>
      <c r="AN50" s="10">
        <f>AM50+'Charges variables'!AN29-'Charges variables'!AN11</f>
        <v>0</v>
      </c>
      <c r="AO50" s="10">
        <f>AN50+'Charges variables'!AO29-'Charges variables'!AO11</f>
        <v>0</v>
      </c>
      <c r="AP50" s="10">
        <f>AO50+'Charges variables'!AP29-'Charges variables'!AP11</f>
        <v>0</v>
      </c>
      <c r="AQ50" s="10">
        <f>AP50+'Charges variables'!AQ29-'Charges variables'!AQ11</f>
        <v>0</v>
      </c>
      <c r="AR50" s="10">
        <f>AQ50+'Charges variables'!AR29-'Charges variables'!AR11</f>
        <v>0</v>
      </c>
      <c r="AS50" s="10">
        <f>AR50+'Charges variables'!AS29-'Charges variables'!AS11</f>
        <v>0</v>
      </c>
      <c r="AT50" s="10">
        <f>AS50+'Charges variables'!AT29-'Charges variables'!AT11</f>
        <v>0</v>
      </c>
      <c r="AU50" s="10">
        <f>AT50+'Charges variables'!AU29-'Charges variables'!AU11</f>
        <v>0</v>
      </c>
      <c r="AV50" s="10">
        <f>AU50+'Charges variables'!AV29-'Charges variables'!AV11</f>
        <v>0</v>
      </c>
      <c r="AW50" s="10">
        <f>AV50+'Charges variables'!AW29-'Charges variables'!AW11</f>
        <v>0</v>
      </c>
      <c r="AX50" s="10">
        <f>AW50+'Charges variables'!AX29-'Charges variables'!AX11</f>
        <v>0</v>
      </c>
      <c r="AY50" s="10">
        <f>AX50+'Charges variables'!AY29-'Charges variables'!AY11</f>
        <v>0</v>
      </c>
      <c r="AZ50" s="10">
        <f>AY50+'Charges variables'!AZ29-'Charges variables'!AZ11</f>
        <v>0</v>
      </c>
      <c r="BA50" s="10">
        <f>AZ50+'Charges variables'!BA29-'Charges variables'!BA11</f>
        <v>0</v>
      </c>
      <c r="BB50" s="10">
        <f>BA50+'Charges variables'!BB29-'Charges variables'!BB11</f>
        <v>0</v>
      </c>
      <c r="BC50" s="10">
        <f>BB50+'Charges variables'!BC29-'Charges variables'!BC11</f>
        <v>0</v>
      </c>
      <c r="BD50" s="10">
        <f>BC50+'Charges variables'!BD29-'Charges variables'!BD11</f>
        <v>0</v>
      </c>
      <c r="BE50" s="10">
        <f>BD50+'Charges variables'!BE29-'Charges variables'!BE11</f>
        <v>0</v>
      </c>
      <c r="BF50" s="10">
        <f>BE50+'Charges variables'!BF29-'Charges variables'!BF11</f>
        <v>0</v>
      </c>
      <c r="BG50" s="10">
        <f>BF50+'Charges variables'!BG29-'Charges variables'!BG11</f>
        <v>0</v>
      </c>
      <c r="BH50" s="10">
        <f>BG50+'Charges variables'!BH29-'Charges variables'!BH11</f>
        <v>0</v>
      </c>
      <c r="BI50" s="10">
        <f>BH50+'Charges variables'!BI29-'Charges variables'!BI11</f>
        <v>0</v>
      </c>
      <c r="BJ50" s="10">
        <f>BI50+'Charges variables'!BJ29-'Charges variables'!BJ11</f>
        <v>0</v>
      </c>
      <c r="BK50" s="10">
        <f>BJ50+'Charges variables'!BK29-'Charges variables'!BK11</f>
        <v>0</v>
      </c>
      <c r="BL50" s="10">
        <f>BK50+'Charges variables'!BL29-'Charges variables'!BL11</f>
        <v>0</v>
      </c>
      <c r="BM50" s="10">
        <f>BL50+'Charges variables'!BM29-'Charges variables'!BM11</f>
        <v>0</v>
      </c>
      <c r="BN50" s="10">
        <f>BM50+'Charges variables'!BN29-'Charges variables'!BN11</f>
        <v>0</v>
      </c>
      <c r="BO50" s="10">
        <f>BN50+'Charges variables'!BO29-'Charges variables'!BO11</f>
        <v>0</v>
      </c>
      <c r="BP50" s="10">
        <f>BO50+'Charges variables'!BP29-'Charges variables'!BP11</f>
        <v>0</v>
      </c>
      <c r="BQ50" s="10">
        <f>BP50+'Charges variables'!BQ29-'Charges variables'!BQ11</f>
        <v>0</v>
      </c>
      <c r="BR50" s="10">
        <f>BQ50+'Charges variables'!BR29-'Charges variables'!BR11</f>
        <v>0</v>
      </c>
      <c r="BS50" s="10">
        <f>BR50+'Charges variables'!BS29-'Charges variables'!BS11</f>
        <v>0</v>
      </c>
      <c r="BT50" s="10">
        <f>BS50+'Charges variables'!BT29-'Charges variables'!BT11</f>
        <v>0</v>
      </c>
      <c r="BU50" s="10">
        <f>BT50+'Charges variables'!BU29-'Charges variables'!BU11</f>
        <v>0</v>
      </c>
      <c r="BV50" s="10">
        <f>BU50+'Charges variables'!BV29-'Charges variables'!BV11</f>
        <v>0</v>
      </c>
      <c r="BW50" s="10">
        <f>BV50+'Charges variables'!BW29-'Charges variables'!BW11</f>
        <v>0</v>
      </c>
      <c r="BX50" s="10">
        <f>BW50+'Charges variables'!BX29-'Charges variables'!BX11</f>
        <v>0</v>
      </c>
      <c r="BY50" s="10">
        <f>BX50+'Charges variables'!BY29-'Charges variables'!BY11</f>
        <v>0</v>
      </c>
      <c r="BZ50" s="10">
        <f>BY50+'Charges variables'!BZ29-'Charges variables'!BZ11</f>
        <v>0</v>
      </c>
      <c r="CA50" s="10">
        <f>BZ50+'Charges variables'!CA29-'Charges variables'!CA11</f>
        <v>0</v>
      </c>
      <c r="CB50" s="10">
        <f>CA50+'Charges variables'!CB29-'Charges variables'!CB11</f>
        <v>0</v>
      </c>
      <c r="CC50" s="10">
        <f>CB50+'Charges variables'!CC29-'Charges variables'!CC11</f>
        <v>0</v>
      </c>
      <c r="CD50" s="10">
        <f>CC50+'Charges variables'!CD29-'Charges variables'!CD11</f>
        <v>0</v>
      </c>
      <c r="CE50" s="10">
        <f>CD50+'Charges variables'!CE29-'Charges variables'!CE11</f>
        <v>0</v>
      </c>
      <c r="CF50" s="10">
        <f>CE50+'Charges variables'!CF29-'Charges variables'!CF11</f>
        <v>0</v>
      </c>
      <c r="CG50" s="10">
        <f>CF50+'Charges variables'!CG29-'Charges variables'!CG11</f>
        <v>0</v>
      </c>
      <c r="CH50" s="10">
        <f>CG50+'Charges variables'!CH29-'Charges variables'!CH11</f>
        <v>0</v>
      </c>
      <c r="CI50" s="10">
        <f>CH50+'Charges variables'!CI29-'Charges variables'!CI11</f>
        <v>0</v>
      </c>
      <c r="CJ50" s="10">
        <f>CI50+'Charges variables'!CJ29-'Charges variables'!CJ11</f>
        <v>0</v>
      </c>
      <c r="CK50" s="10">
        <f>CJ50+'Charges variables'!CK29-'Charges variables'!CK11</f>
        <v>0</v>
      </c>
      <c r="CL50" s="10">
        <f>CK50+'Charges variables'!CL29-'Charges variables'!CL11</f>
        <v>0</v>
      </c>
      <c r="CM50" s="10">
        <f>CL50+'Charges variables'!CM29-'Charges variables'!CM11</f>
        <v>0</v>
      </c>
      <c r="CN50" s="10">
        <f>CM50+'Charges variables'!CN29-'Charges variables'!CN11</f>
        <v>0</v>
      </c>
      <c r="CO50" s="10">
        <f>CN50+'Charges variables'!CO29-'Charges variables'!CO11</f>
        <v>0</v>
      </c>
      <c r="CP50" s="10">
        <f>CO50+'Charges variables'!CP29-'Charges variables'!CP11</f>
        <v>0</v>
      </c>
      <c r="CQ50" s="10">
        <f>CP50+'Charges variables'!CQ29-'Charges variables'!CQ11</f>
        <v>0</v>
      </c>
      <c r="CR50" s="10">
        <f>CQ50+'Charges variables'!CR29-'Charges variables'!CR11</f>
        <v>0</v>
      </c>
      <c r="CS50" s="10">
        <f>CR50+'Charges variables'!CS29-'Charges variables'!CS11</f>
        <v>0</v>
      </c>
      <c r="CT50" s="10">
        <f>CS50+'Charges variables'!CT29-'Charges variables'!CT11</f>
        <v>0</v>
      </c>
      <c r="CU50" s="10">
        <f>CT50+'Charges variables'!CU29-'Charges variables'!CU11</f>
        <v>0</v>
      </c>
      <c r="CV50" s="10">
        <f>CU50+'Charges variables'!CV29-'Charges variables'!CV11</f>
        <v>0</v>
      </c>
      <c r="CW50" s="10">
        <f>CV50+'Charges variables'!CW29-'Charges variables'!CW11</f>
        <v>0</v>
      </c>
      <c r="CX50" s="10">
        <f>CW50+'Charges variables'!CX29-'Charges variables'!CX11</f>
        <v>0</v>
      </c>
      <c r="CY50" s="10">
        <f>CX50+'Charges variables'!CY29-'Charges variables'!CY11</f>
        <v>0</v>
      </c>
      <c r="CZ50" s="10">
        <f>CY50+'Charges variables'!CZ29-'Charges variables'!CZ11</f>
        <v>0</v>
      </c>
      <c r="DA50" s="10">
        <f>CZ50+'Charges variables'!DA29-'Charges variables'!DA11</f>
        <v>0</v>
      </c>
      <c r="DB50" s="10">
        <f>DA50+'Charges variables'!DB29-'Charges variables'!DB11</f>
        <v>0</v>
      </c>
      <c r="DC50" s="10">
        <f>DB50+'Charges variables'!DC29-'Charges variables'!DC11</f>
        <v>0</v>
      </c>
      <c r="DD50" s="10">
        <f>DC50+'Charges variables'!DD29-'Charges variables'!DD11</f>
        <v>0</v>
      </c>
      <c r="DE50" s="10">
        <f>DD50+'Charges variables'!DE29-'Charges variables'!DE11</f>
        <v>0</v>
      </c>
      <c r="DF50" s="10">
        <f>DE50+'Charges variables'!DF29-'Charges variables'!DF11</f>
        <v>0</v>
      </c>
      <c r="DG50" s="10">
        <f>DF50+'Charges variables'!DG29-'Charges variables'!DG11</f>
        <v>0</v>
      </c>
    </row>
    <row r="51">
      <c r="C51" s="6">
        <f>CONFIG!$C$17</f>
        <v>0</v>
      </c>
      <c r="D51" s="10">
        <f>'Charges variables'!D30-'Charges variables'!D12</f>
        <v>0</v>
      </c>
      <c r="E51" s="10">
        <f>D51+'Charges variables'!E30-'Charges variables'!E12</f>
        <v>0</v>
      </c>
      <c r="F51" s="10">
        <f>E51+'Charges variables'!F30-'Charges variables'!F12</f>
        <v>0</v>
      </c>
      <c r="G51" s="10">
        <f>F51+'Charges variables'!G30-'Charges variables'!G12</f>
        <v>0</v>
      </c>
      <c r="H51" s="10">
        <f>G51+'Charges variables'!H30-'Charges variables'!H12</f>
        <v>0</v>
      </c>
      <c r="I51" s="10">
        <f>H51+'Charges variables'!I30-'Charges variables'!I12</f>
        <v>0</v>
      </c>
      <c r="J51" s="10">
        <f>I51+'Charges variables'!J30-'Charges variables'!J12</f>
        <v>0</v>
      </c>
      <c r="K51" s="10">
        <f>J51+'Charges variables'!K30-'Charges variables'!K12</f>
        <v>0</v>
      </c>
      <c r="L51" s="10">
        <f>K51+'Charges variables'!L30-'Charges variables'!L12</f>
        <v>0</v>
      </c>
      <c r="M51" s="10">
        <f>L51+'Charges variables'!M30-'Charges variables'!M12</f>
        <v>0</v>
      </c>
      <c r="N51" s="10">
        <f>M51+'Charges variables'!N30-'Charges variables'!N12</f>
        <v>0</v>
      </c>
      <c r="O51" s="10">
        <f>N51+'Charges variables'!O30-'Charges variables'!O12</f>
        <v>0</v>
      </c>
      <c r="P51" s="10">
        <f>O51+'Charges variables'!P30-'Charges variables'!P12</f>
        <v>0</v>
      </c>
      <c r="Q51" s="10">
        <f>P51+'Charges variables'!Q30-'Charges variables'!Q12</f>
        <v>0</v>
      </c>
      <c r="R51" s="10">
        <f>Q51+'Charges variables'!R30-'Charges variables'!R12</f>
        <v>0</v>
      </c>
      <c r="S51" s="10">
        <f>R51+'Charges variables'!S30-'Charges variables'!S12</f>
        <v>0</v>
      </c>
      <c r="T51" s="10">
        <f>S51+'Charges variables'!T30-'Charges variables'!T12</f>
        <v>0</v>
      </c>
      <c r="U51" s="10">
        <f>T51+'Charges variables'!U30-'Charges variables'!U12</f>
        <v>0</v>
      </c>
      <c r="V51" s="10">
        <f>U51+'Charges variables'!V30-'Charges variables'!V12</f>
        <v>0</v>
      </c>
      <c r="W51" s="10">
        <f>V51+'Charges variables'!W30-'Charges variables'!W12</f>
        <v>0</v>
      </c>
      <c r="X51" s="10">
        <f>W51+'Charges variables'!X30-'Charges variables'!X12</f>
        <v>0</v>
      </c>
      <c r="Y51" s="10">
        <f>X51+'Charges variables'!Y30-'Charges variables'!Y12</f>
        <v>0</v>
      </c>
      <c r="Z51" s="10">
        <f>Y51+'Charges variables'!Z30-'Charges variables'!Z12</f>
        <v>0</v>
      </c>
      <c r="AA51" s="10">
        <f>Z51+'Charges variables'!AA30-'Charges variables'!AA12</f>
        <v>0</v>
      </c>
      <c r="AB51" s="10">
        <f>AA51+'Charges variables'!AB30-'Charges variables'!AB12</f>
        <v>0</v>
      </c>
      <c r="AC51" s="10">
        <f>AB51+'Charges variables'!AC30-'Charges variables'!AC12</f>
        <v>0</v>
      </c>
      <c r="AD51" s="10">
        <f>AC51+'Charges variables'!AD30-'Charges variables'!AD12</f>
        <v>0</v>
      </c>
      <c r="AE51" s="10">
        <f>AD51+'Charges variables'!AE30-'Charges variables'!AE12</f>
        <v>0</v>
      </c>
      <c r="AF51" s="10">
        <f>AE51+'Charges variables'!AF30-'Charges variables'!AF12</f>
        <v>0</v>
      </c>
      <c r="AG51" s="10">
        <f>AF51+'Charges variables'!AG30-'Charges variables'!AG12</f>
        <v>0</v>
      </c>
      <c r="AH51" s="10">
        <f>AG51+'Charges variables'!AH30-'Charges variables'!AH12</f>
        <v>0</v>
      </c>
      <c r="AI51" s="10">
        <f>AH51+'Charges variables'!AI30-'Charges variables'!AI12</f>
        <v>0</v>
      </c>
      <c r="AJ51" s="10">
        <f>AI51+'Charges variables'!AJ30-'Charges variables'!AJ12</f>
        <v>0</v>
      </c>
      <c r="AK51" s="10">
        <f>AJ51+'Charges variables'!AK30-'Charges variables'!AK12</f>
        <v>0</v>
      </c>
      <c r="AL51" s="10">
        <f>AK51+'Charges variables'!AL30-'Charges variables'!AL12</f>
        <v>0</v>
      </c>
      <c r="AM51" s="10">
        <f>AL51+'Charges variables'!AM30-'Charges variables'!AM12</f>
        <v>0</v>
      </c>
      <c r="AN51" s="10">
        <f>AM51+'Charges variables'!AN30-'Charges variables'!AN12</f>
        <v>0</v>
      </c>
      <c r="AO51" s="10">
        <f>AN51+'Charges variables'!AO30-'Charges variables'!AO12</f>
        <v>0</v>
      </c>
      <c r="AP51" s="10">
        <f>AO51+'Charges variables'!AP30-'Charges variables'!AP12</f>
        <v>0</v>
      </c>
      <c r="AQ51" s="10">
        <f>AP51+'Charges variables'!AQ30-'Charges variables'!AQ12</f>
        <v>0</v>
      </c>
      <c r="AR51" s="10">
        <f>AQ51+'Charges variables'!AR30-'Charges variables'!AR12</f>
        <v>0</v>
      </c>
      <c r="AS51" s="10">
        <f>AR51+'Charges variables'!AS30-'Charges variables'!AS12</f>
        <v>0</v>
      </c>
      <c r="AT51" s="10">
        <f>AS51+'Charges variables'!AT30-'Charges variables'!AT12</f>
        <v>0</v>
      </c>
      <c r="AU51" s="10">
        <f>AT51+'Charges variables'!AU30-'Charges variables'!AU12</f>
        <v>0</v>
      </c>
      <c r="AV51" s="10">
        <f>AU51+'Charges variables'!AV30-'Charges variables'!AV12</f>
        <v>0</v>
      </c>
      <c r="AW51" s="10">
        <f>AV51+'Charges variables'!AW30-'Charges variables'!AW12</f>
        <v>0</v>
      </c>
      <c r="AX51" s="10">
        <f>AW51+'Charges variables'!AX30-'Charges variables'!AX12</f>
        <v>0</v>
      </c>
      <c r="AY51" s="10">
        <f>AX51+'Charges variables'!AY30-'Charges variables'!AY12</f>
        <v>0</v>
      </c>
      <c r="AZ51" s="10">
        <f>AY51+'Charges variables'!AZ30-'Charges variables'!AZ12</f>
        <v>0</v>
      </c>
      <c r="BA51" s="10">
        <f>AZ51+'Charges variables'!BA30-'Charges variables'!BA12</f>
        <v>0</v>
      </c>
      <c r="BB51" s="10">
        <f>BA51+'Charges variables'!BB30-'Charges variables'!BB12</f>
        <v>0</v>
      </c>
      <c r="BC51" s="10">
        <f>BB51+'Charges variables'!BC30-'Charges variables'!BC12</f>
        <v>0</v>
      </c>
      <c r="BD51" s="10">
        <f>BC51+'Charges variables'!BD30-'Charges variables'!BD12</f>
        <v>0</v>
      </c>
      <c r="BE51" s="10">
        <f>BD51+'Charges variables'!BE30-'Charges variables'!BE12</f>
        <v>0</v>
      </c>
      <c r="BF51" s="10">
        <f>BE51+'Charges variables'!BF30-'Charges variables'!BF12</f>
        <v>0</v>
      </c>
      <c r="BG51" s="10">
        <f>BF51+'Charges variables'!BG30-'Charges variables'!BG12</f>
        <v>0</v>
      </c>
      <c r="BH51" s="10">
        <f>BG51+'Charges variables'!BH30-'Charges variables'!BH12</f>
        <v>0</v>
      </c>
      <c r="BI51" s="10">
        <f>BH51+'Charges variables'!BI30-'Charges variables'!BI12</f>
        <v>0</v>
      </c>
      <c r="BJ51" s="10">
        <f>BI51+'Charges variables'!BJ30-'Charges variables'!BJ12</f>
        <v>0</v>
      </c>
      <c r="BK51" s="10">
        <f>BJ51+'Charges variables'!BK30-'Charges variables'!BK12</f>
        <v>0</v>
      </c>
      <c r="BL51" s="10">
        <f>BK51+'Charges variables'!BL30-'Charges variables'!BL12</f>
        <v>0</v>
      </c>
      <c r="BM51" s="10">
        <f>BL51+'Charges variables'!BM30-'Charges variables'!BM12</f>
        <v>0</v>
      </c>
      <c r="BN51" s="10">
        <f>BM51+'Charges variables'!BN30-'Charges variables'!BN12</f>
        <v>0</v>
      </c>
      <c r="BO51" s="10">
        <f>BN51+'Charges variables'!BO30-'Charges variables'!BO12</f>
        <v>0</v>
      </c>
      <c r="BP51" s="10">
        <f>BO51+'Charges variables'!BP30-'Charges variables'!BP12</f>
        <v>0</v>
      </c>
      <c r="BQ51" s="10">
        <f>BP51+'Charges variables'!BQ30-'Charges variables'!BQ12</f>
        <v>0</v>
      </c>
      <c r="BR51" s="10">
        <f>BQ51+'Charges variables'!BR30-'Charges variables'!BR12</f>
        <v>0</v>
      </c>
      <c r="BS51" s="10">
        <f>BR51+'Charges variables'!BS30-'Charges variables'!BS12</f>
        <v>0</v>
      </c>
      <c r="BT51" s="10">
        <f>BS51+'Charges variables'!BT30-'Charges variables'!BT12</f>
        <v>0</v>
      </c>
      <c r="BU51" s="10">
        <f>BT51+'Charges variables'!BU30-'Charges variables'!BU12</f>
        <v>0</v>
      </c>
      <c r="BV51" s="10">
        <f>BU51+'Charges variables'!BV30-'Charges variables'!BV12</f>
        <v>0</v>
      </c>
      <c r="BW51" s="10">
        <f>BV51+'Charges variables'!BW30-'Charges variables'!BW12</f>
        <v>0</v>
      </c>
      <c r="BX51" s="10">
        <f>BW51+'Charges variables'!BX30-'Charges variables'!BX12</f>
        <v>0</v>
      </c>
      <c r="BY51" s="10">
        <f>BX51+'Charges variables'!BY30-'Charges variables'!BY12</f>
        <v>0</v>
      </c>
      <c r="BZ51" s="10">
        <f>BY51+'Charges variables'!BZ30-'Charges variables'!BZ12</f>
        <v>0</v>
      </c>
      <c r="CA51" s="10">
        <f>BZ51+'Charges variables'!CA30-'Charges variables'!CA12</f>
        <v>0</v>
      </c>
      <c r="CB51" s="10">
        <f>CA51+'Charges variables'!CB30-'Charges variables'!CB12</f>
        <v>0</v>
      </c>
      <c r="CC51" s="10">
        <f>CB51+'Charges variables'!CC30-'Charges variables'!CC12</f>
        <v>0</v>
      </c>
      <c r="CD51" s="10">
        <f>CC51+'Charges variables'!CD30-'Charges variables'!CD12</f>
        <v>0</v>
      </c>
      <c r="CE51" s="10">
        <f>CD51+'Charges variables'!CE30-'Charges variables'!CE12</f>
        <v>0</v>
      </c>
      <c r="CF51" s="10">
        <f>CE51+'Charges variables'!CF30-'Charges variables'!CF12</f>
        <v>0</v>
      </c>
      <c r="CG51" s="10">
        <f>CF51+'Charges variables'!CG30-'Charges variables'!CG12</f>
        <v>0</v>
      </c>
      <c r="CH51" s="10">
        <f>CG51+'Charges variables'!CH30-'Charges variables'!CH12</f>
        <v>0</v>
      </c>
      <c r="CI51" s="10">
        <f>CH51+'Charges variables'!CI30-'Charges variables'!CI12</f>
        <v>0</v>
      </c>
      <c r="CJ51" s="10">
        <f>CI51+'Charges variables'!CJ30-'Charges variables'!CJ12</f>
        <v>0</v>
      </c>
      <c r="CK51" s="10">
        <f>CJ51+'Charges variables'!CK30-'Charges variables'!CK12</f>
        <v>0</v>
      </c>
      <c r="CL51" s="10">
        <f>CK51+'Charges variables'!CL30-'Charges variables'!CL12</f>
        <v>0</v>
      </c>
      <c r="CM51" s="10">
        <f>CL51+'Charges variables'!CM30-'Charges variables'!CM12</f>
        <v>0</v>
      </c>
      <c r="CN51" s="10">
        <f>CM51+'Charges variables'!CN30-'Charges variables'!CN12</f>
        <v>0</v>
      </c>
      <c r="CO51" s="10">
        <f>CN51+'Charges variables'!CO30-'Charges variables'!CO12</f>
        <v>0</v>
      </c>
      <c r="CP51" s="10">
        <f>CO51+'Charges variables'!CP30-'Charges variables'!CP12</f>
        <v>0</v>
      </c>
      <c r="CQ51" s="10">
        <f>CP51+'Charges variables'!CQ30-'Charges variables'!CQ12</f>
        <v>0</v>
      </c>
      <c r="CR51" s="10">
        <f>CQ51+'Charges variables'!CR30-'Charges variables'!CR12</f>
        <v>0</v>
      </c>
      <c r="CS51" s="10">
        <f>CR51+'Charges variables'!CS30-'Charges variables'!CS12</f>
        <v>0</v>
      </c>
      <c r="CT51" s="10">
        <f>CS51+'Charges variables'!CT30-'Charges variables'!CT12</f>
        <v>0</v>
      </c>
      <c r="CU51" s="10">
        <f>CT51+'Charges variables'!CU30-'Charges variables'!CU12</f>
        <v>0</v>
      </c>
      <c r="CV51" s="10">
        <f>CU51+'Charges variables'!CV30-'Charges variables'!CV12</f>
        <v>0</v>
      </c>
      <c r="CW51" s="10">
        <f>CV51+'Charges variables'!CW30-'Charges variables'!CW12</f>
        <v>0</v>
      </c>
      <c r="CX51" s="10">
        <f>CW51+'Charges variables'!CX30-'Charges variables'!CX12</f>
        <v>0</v>
      </c>
      <c r="CY51" s="10">
        <f>CX51+'Charges variables'!CY30-'Charges variables'!CY12</f>
        <v>0</v>
      </c>
      <c r="CZ51" s="10">
        <f>CY51+'Charges variables'!CZ30-'Charges variables'!CZ12</f>
        <v>0</v>
      </c>
      <c r="DA51" s="10">
        <f>CZ51+'Charges variables'!DA30-'Charges variables'!DA12</f>
        <v>0</v>
      </c>
      <c r="DB51" s="10">
        <f>DA51+'Charges variables'!DB30-'Charges variables'!DB12</f>
        <v>0</v>
      </c>
      <c r="DC51" s="10">
        <f>DB51+'Charges variables'!DC30-'Charges variables'!DC12</f>
        <v>0</v>
      </c>
      <c r="DD51" s="10">
        <f>DC51+'Charges variables'!DD30-'Charges variables'!DD12</f>
        <v>0</v>
      </c>
      <c r="DE51" s="10">
        <f>DD51+'Charges variables'!DE30-'Charges variables'!DE12</f>
        <v>0</v>
      </c>
      <c r="DF51" s="10">
        <f>DE51+'Charges variables'!DF30-'Charges variables'!DF12</f>
        <v>0</v>
      </c>
      <c r="DG51" s="10">
        <f>DF51+'Charges variables'!DG30-'Charges variables'!DG12</f>
        <v>0</v>
      </c>
    </row>
    <row r="52">
      <c r="C52" s="6">
        <f>CONFIG!$C$18</f>
        <v>0</v>
      </c>
      <c r="D52" s="10">
        <f>'Charges variables'!D31-'Charges variables'!D13</f>
        <v>0</v>
      </c>
      <c r="E52" s="10">
        <f>D52+'Charges variables'!E31-'Charges variables'!E13</f>
        <v>0</v>
      </c>
      <c r="F52" s="10">
        <f>E52+'Charges variables'!F31-'Charges variables'!F13</f>
        <v>0</v>
      </c>
      <c r="G52" s="10">
        <f>F52+'Charges variables'!G31-'Charges variables'!G13</f>
        <v>0</v>
      </c>
      <c r="H52" s="10">
        <f>G52+'Charges variables'!H31-'Charges variables'!H13</f>
        <v>0</v>
      </c>
      <c r="I52" s="10">
        <f>H52+'Charges variables'!I31-'Charges variables'!I13</f>
        <v>0</v>
      </c>
      <c r="J52" s="10">
        <f>I52+'Charges variables'!J31-'Charges variables'!J13</f>
        <v>0</v>
      </c>
      <c r="K52" s="10">
        <f>J52+'Charges variables'!K31-'Charges variables'!K13</f>
        <v>0</v>
      </c>
      <c r="L52" s="10">
        <f>K52+'Charges variables'!L31-'Charges variables'!L13</f>
        <v>0</v>
      </c>
      <c r="M52" s="10">
        <f>L52+'Charges variables'!M31-'Charges variables'!M13</f>
        <v>0</v>
      </c>
      <c r="N52" s="10">
        <f>M52+'Charges variables'!N31-'Charges variables'!N13</f>
        <v>0</v>
      </c>
      <c r="O52" s="10">
        <f>N52+'Charges variables'!O31-'Charges variables'!O13</f>
        <v>0</v>
      </c>
      <c r="P52" s="10">
        <f>O52+'Charges variables'!P31-'Charges variables'!P13</f>
        <v>0</v>
      </c>
      <c r="Q52" s="10">
        <f>P52+'Charges variables'!Q31-'Charges variables'!Q13</f>
        <v>0</v>
      </c>
      <c r="R52" s="10">
        <f>Q52+'Charges variables'!R31-'Charges variables'!R13</f>
        <v>0</v>
      </c>
      <c r="S52" s="10">
        <f>R52+'Charges variables'!S31-'Charges variables'!S13</f>
        <v>0</v>
      </c>
      <c r="T52" s="10">
        <f>S52+'Charges variables'!T31-'Charges variables'!T13</f>
        <v>0</v>
      </c>
      <c r="U52" s="10">
        <f>T52+'Charges variables'!U31-'Charges variables'!U13</f>
        <v>0</v>
      </c>
      <c r="V52" s="10">
        <f>U52+'Charges variables'!V31-'Charges variables'!V13</f>
        <v>0</v>
      </c>
      <c r="W52" s="10">
        <f>V52+'Charges variables'!W31-'Charges variables'!W13</f>
        <v>0</v>
      </c>
      <c r="X52" s="10">
        <f>W52+'Charges variables'!X31-'Charges variables'!X13</f>
        <v>0</v>
      </c>
      <c r="Y52" s="10">
        <f>X52+'Charges variables'!Y31-'Charges variables'!Y13</f>
        <v>0</v>
      </c>
      <c r="Z52" s="10">
        <f>Y52+'Charges variables'!Z31-'Charges variables'!Z13</f>
        <v>0</v>
      </c>
      <c r="AA52" s="10">
        <f>Z52+'Charges variables'!AA31-'Charges variables'!AA13</f>
        <v>0</v>
      </c>
      <c r="AB52" s="10">
        <f>AA52+'Charges variables'!AB31-'Charges variables'!AB13</f>
        <v>0</v>
      </c>
      <c r="AC52" s="10">
        <f>AB52+'Charges variables'!AC31-'Charges variables'!AC13</f>
        <v>0</v>
      </c>
      <c r="AD52" s="10">
        <f>AC52+'Charges variables'!AD31-'Charges variables'!AD13</f>
        <v>0</v>
      </c>
      <c r="AE52" s="10">
        <f>AD52+'Charges variables'!AE31-'Charges variables'!AE13</f>
        <v>0</v>
      </c>
      <c r="AF52" s="10">
        <f>AE52+'Charges variables'!AF31-'Charges variables'!AF13</f>
        <v>0</v>
      </c>
      <c r="AG52" s="10">
        <f>AF52+'Charges variables'!AG31-'Charges variables'!AG13</f>
        <v>0</v>
      </c>
      <c r="AH52" s="10">
        <f>AG52+'Charges variables'!AH31-'Charges variables'!AH13</f>
        <v>0</v>
      </c>
      <c r="AI52" s="10">
        <f>AH52+'Charges variables'!AI31-'Charges variables'!AI13</f>
        <v>0</v>
      </c>
      <c r="AJ52" s="10">
        <f>AI52+'Charges variables'!AJ31-'Charges variables'!AJ13</f>
        <v>0</v>
      </c>
      <c r="AK52" s="10">
        <f>AJ52+'Charges variables'!AK31-'Charges variables'!AK13</f>
        <v>0</v>
      </c>
      <c r="AL52" s="10">
        <f>AK52+'Charges variables'!AL31-'Charges variables'!AL13</f>
        <v>0</v>
      </c>
      <c r="AM52" s="10">
        <f>AL52+'Charges variables'!AM31-'Charges variables'!AM13</f>
        <v>0</v>
      </c>
      <c r="AN52" s="10">
        <f>AM52+'Charges variables'!AN31-'Charges variables'!AN13</f>
        <v>0</v>
      </c>
      <c r="AO52" s="10">
        <f>AN52+'Charges variables'!AO31-'Charges variables'!AO13</f>
        <v>0</v>
      </c>
      <c r="AP52" s="10">
        <f>AO52+'Charges variables'!AP31-'Charges variables'!AP13</f>
        <v>0</v>
      </c>
      <c r="AQ52" s="10">
        <f>AP52+'Charges variables'!AQ31-'Charges variables'!AQ13</f>
        <v>0</v>
      </c>
      <c r="AR52" s="10">
        <f>AQ52+'Charges variables'!AR31-'Charges variables'!AR13</f>
        <v>0</v>
      </c>
      <c r="AS52" s="10">
        <f>AR52+'Charges variables'!AS31-'Charges variables'!AS13</f>
        <v>0</v>
      </c>
      <c r="AT52" s="10">
        <f>AS52+'Charges variables'!AT31-'Charges variables'!AT13</f>
        <v>0</v>
      </c>
      <c r="AU52" s="10">
        <f>AT52+'Charges variables'!AU31-'Charges variables'!AU13</f>
        <v>0</v>
      </c>
      <c r="AV52" s="10">
        <f>AU52+'Charges variables'!AV31-'Charges variables'!AV13</f>
        <v>0</v>
      </c>
      <c r="AW52" s="10">
        <f>AV52+'Charges variables'!AW31-'Charges variables'!AW13</f>
        <v>0</v>
      </c>
      <c r="AX52" s="10">
        <f>AW52+'Charges variables'!AX31-'Charges variables'!AX13</f>
        <v>0</v>
      </c>
      <c r="AY52" s="10">
        <f>AX52+'Charges variables'!AY31-'Charges variables'!AY13</f>
        <v>0</v>
      </c>
      <c r="AZ52" s="10">
        <f>AY52+'Charges variables'!AZ31-'Charges variables'!AZ13</f>
        <v>0</v>
      </c>
      <c r="BA52" s="10">
        <f>AZ52+'Charges variables'!BA31-'Charges variables'!BA13</f>
        <v>0</v>
      </c>
      <c r="BB52" s="10">
        <f>BA52+'Charges variables'!BB31-'Charges variables'!BB13</f>
        <v>0</v>
      </c>
      <c r="BC52" s="10">
        <f>BB52+'Charges variables'!BC31-'Charges variables'!BC13</f>
        <v>0</v>
      </c>
      <c r="BD52" s="10">
        <f>BC52+'Charges variables'!BD31-'Charges variables'!BD13</f>
        <v>0</v>
      </c>
      <c r="BE52" s="10">
        <f>BD52+'Charges variables'!BE31-'Charges variables'!BE13</f>
        <v>0</v>
      </c>
      <c r="BF52" s="10">
        <f>BE52+'Charges variables'!BF31-'Charges variables'!BF13</f>
        <v>0</v>
      </c>
      <c r="BG52" s="10">
        <f>BF52+'Charges variables'!BG31-'Charges variables'!BG13</f>
        <v>0</v>
      </c>
      <c r="BH52" s="10">
        <f>BG52+'Charges variables'!BH31-'Charges variables'!BH13</f>
        <v>0</v>
      </c>
      <c r="BI52" s="10">
        <f>BH52+'Charges variables'!BI31-'Charges variables'!BI13</f>
        <v>0</v>
      </c>
      <c r="BJ52" s="10">
        <f>BI52+'Charges variables'!BJ31-'Charges variables'!BJ13</f>
        <v>0</v>
      </c>
      <c r="BK52" s="10">
        <f>BJ52+'Charges variables'!BK31-'Charges variables'!BK13</f>
        <v>0</v>
      </c>
      <c r="BL52" s="10">
        <f>BK52+'Charges variables'!BL31-'Charges variables'!BL13</f>
        <v>0</v>
      </c>
      <c r="BM52" s="10">
        <f>BL52+'Charges variables'!BM31-'Charges variables'!BM13</f>
        <v>0</v>
      </c>
      <c r="BN52" s="10">
        <f>BM52+'Charges variables'!BN31-'Charges variables'!BN13</f>
        <v>0</v>
      </c>
      <c r="BO52" s="10">
        <f>BN52+'Charges variables'!BO31-'Charges variables'!BO13</f>
        <v>0</v>
      </c>
      <c r="BP52" s="10">
        <f>BO52+'Charges variables'!BP31-'Charges variables'!BP13</f>
        <v>0</v>
      </c>
      <c r="BQ52" s="10">
        <f>BP52+'Charges variables'!BQ31-'Charges variables'!BQ13</f>
        <v>0</v>
      </c>
      <c r="BR52" s="10">
        <f>BQ52+'Charges variables'!BR31-'Charges variables'!BR13</f>
        <v>0</v>
      </c>
      <c r="BS52" s="10">
        <f>BR52+'Charges variables'!BS31-'Charges variables'!BS13</f>
        <v>0</v>
      </c>
      <c r="BT52" s="10">
        <f>BS52+'Charges variables'!BT31-'Charges variables'!BT13</f>
        <v>0</v>
      </c>
      <c r="BU52" s="10">
        <f>BT52+'Charges variables'!BU31-'Charges variables'!BU13</f>
        <v>0</v>
      </c>
      <c r="BV52" s="10">
        <f>BU52+'Charges variables'!BV31-'Charges variables'!BV13</f>
        <v>0</v>
      </c>
      <c r="BW52" s="10">
        <f>BV52+'Charges variables'!BW31-'Charges variables'!BW13</f>
        <v>0</v>
      </c>
      <c r="BX52" s="10">
        <f>BW52+'Charges variables'!BX31-'Charges variables'!BX13</f>
        <v>0</v>
      </c>
      <c r="BY52" s="10">
        <f>BX52+'Charges variables'!BY31-'Charges variables'!BY13</f>
        <v>0</v>
      </c>
      <c r="BZ52" s="10">
        <f>BY52+'Charges variables'!BZ31-'Charges variables'!BZ13</f>
        <v>0</v>
      </c>
      <c r="CA52" s="10">
        <f>BZ52+'Charges variables'!CA31-'Charges variables'!CA13</f>
        <v>0</v>
      </c>
      <c r="CB52" s="10">
        <f>CA52+'Charges variables'!CB31-'Charges variables'!CB13</f>
        <v>0</v>
      </c>
      <c r="CC52" s="10">
        <f>CB52+'Charges variables'!CC31-'Charges variables'!CC13</f>
        <v>0</v>
      </c>
      <c r="CD52" s="10">
        <f>CC52+'Charges variables'!CD31-'Charges variables'!CD13</f>
        <v>0</v>
      </c>
      <c r="CE52" s="10">
        <f>CD52+'Charges variables'!CE31-'Charges variables'!CE13</f>
        <v>0</v>
      </c>
      <c r="CF52" s="10">
        <f>CE52+'Charges variables'!CF31-'Charges variables'!CF13</f>
        <v>0</v>
      </c>
      <c r="CG52" s="10">
        <f>CF52+'Charges variables'!CG31-'Charges variables'!CG13</f>
        <v>0</v>
      </c>
      <c r="CH52" s="10">
        <f>CG52+'Charges variables'!CH31-'Charges variables'!CH13</f>
        <v>0</v>
      </c>
      <c r="CI52" s="10">
        <f>CH52+'Charges variables'!CI31-'Charges variables'!CI13</f>
        <v>0</v>
      </c>
      <c r="CJ52" s="10">
        <f>CI52+'Charges variables'!CJ31-'Charges variables'!CJ13</f>
        <v>0</v>
      </c>
      <c r="CK52" s="10">
        <f>CJ52+'Charges variables'!CK31-'Charges variables'!CK13</f>
        <v>0</v>
      </c>
      <c r="CL52" s="10">
        <f>CK52+'Charges variables'!CL31-'Charges variables'!CL13</f>
        <v>0</v>
      </c>
      <c r="CM52" s="10">
        <f>CL52+'Charges variables'!CM31-'Charges variables'!CM13</f>
        <v>0</v>
      </c>
      <c r="CN52" s="10">
        <f>CM52+'Charges variables'!CN31-'Charges variables'!CN13</f>
        <v>0</v>
      </c>
      <c r="CO52" s="10">
        <f>CN52+'Charges variables'!CO31-'Charges variables'!CO13</f>
        <v>0</v>
      </c>
      <c r="CP52" s="10">
        <f>CO52+'Charges variables'!CP31-'Charges variables'!CP13</f>
        <v>0</v>
      </c>
      <c r="CQ52" s="10">
        <f>CP52+'Charges variables'!CQ31-'Charges variables'!CQ13</f>
        <v>0</v>
      </c>
      <c r="CR52" s="10">
        <f>CQ52+'Charges variables'!CR31-'Charges variables'!CR13</f>
        <v>0</v>
      </c>
      <c r="CS52" s="10">
        <f>CR52+'Charges variables'!CS31-'Charges variables'!CS13</f>
        <v>0</v>
      </c>
      <c r="CT52" s="10">
        <f>CS52+'Charges variables'!CT31-'Charges variables'!CT13</f>
        <v>0</v>
      </c>
      <c r="CU52" s="10">
        <f>CT52+'Charges variables'!CU31-'Charges variables'!CU13</f>
        <v>0</v>
      </c>
      <c r="CV52" s="10">
        <f>CU52+'Charges variables'!CV31-'Charges variables'!CV13</f>
        <v>0</v>
      </c>
      <c r="CW52" s="10">
        <f>CV52+'Charges variables'!CW31-'Charges variables'!CW13</f>
        <v>0</v>
      </c>
      <c r="CX52" s="10">
        <f>CW52+'Charges variables'!CX31-'Charges variables'!CX13</f>
        <v>0</v>
      </c>
      <c r="CY52" s="10">
        <f>CX52+'Charges variables'!CY31-'Charges variables'!CY13</f>
        <v>0</v>
      </c>
      <c r="CZ52" s="10">
        <f>CY52+'Charges variables'!CZ31-'Charges variables'!CZ13</f>
        <v>0</v>
      </c>
      <c r="DA52" s="10">
        <f>CZ52+'Charges variables'!DA31-'Charges variables'!DA13</f>
        <v>0</v>
      </c>
      <c r="DB52" s="10">
        <f>DA52+'Charges variables'!DB31-'Charges variables'!DB13</f>
        <v>0</v>
      </c>
      <c r="DC52" s="10">
        <f>DB52+'Charges variables'!DC31-'Charges variables'!DC13</f>
        <v>0</v>
      </c>
      <c r="DD52" s="10">
        <f>DC52+'Charges variables'!DD31-'Charges variables'!DD13</f>
        <v>0</v>
      </c>
      <c r="DE52" s="10">
        <f>DD52+'Charges variables'!DE31-'Charges variables'!DE13</f>
        <v>0</v>
      </c>
      <c r="DF52" s="10">
        <f>DE52+'Charges variables'!DF31-'Charges variables'!DF13</f>
        <v>0</v>
      </c>
      <c r="DG52" s="10">
        <f>DF52+'Charges variables'!DG31-'Charges variables'!DG13</f>
        <v>0</v>
      </c>
    </row>
    <row r="53">
      <c r="C53" s="6">
        <f>CONFIG!$C$19</f>
        <v>0</v>
      </c>
      <c r="D53" s="10">
        <f>'Charges variables'!D32-'Charges variables'!D14</f>
        <v>0</v>
      </c>
      <c r="E53" s="10">
        <f>D53+'Charges variables'!E32-'Charges variables'!E14</f>
        <v>0</v>
      </c>
      <c r="F53" s="10">
        <f>E53+'Charges variables'!F32-'Charges variables'!F14</f>
        <v>0</v>
      </c>
      <c r="G53" s="10">
        <f>F53+'Charges variables'!G32-'Charges variables'!G14</f>
        <v>0</v>
      </c>
      <c r="H53" s="10">
        <f>G53+'Charges variables'!H32-'Charges variables'!H14</f>
        <v>0</v>
      </c>
      <c r="I53" s="10">
        <f>H53+'Charges variables'!I32-'Charges variables'!I14</f>
        <v>0</v>
      </c>
      <c r="J53" s="10">
        <f>I53+'Charges variables'!J32-'Charges variables'!J14</f>
        <v>0</v>
      </c>
      <c r="K53" s="10">
        <f>J53+'Charges variables'!K32-'Charges variables'!K14</f>
        <v>0</v>
      </c>
      <c r="L53" s="10">
        <f>K53+'Charges variables'!L32-'Charges variables'!L14</f>
        <v>0</v>
      </c>
      <c r="M53" s="10">
        <f>L53+'Charges variables'!M32-'Charges variables'!M14</f>
        <v>0</v>
      </c>
      <c r="N53" s="10">
        <f>M53+'Charges variables'!N32-'Charges variables'!N14</f>
        <v>0</v>
      </c>
      <c r="O53" s="10">
        <f>N53+'Charges variables'!O32-'Charges variables'!O14</f>
        <v>0</v>
      </c>
      <c r="P53" s="10">
        <f>O53+'Charges variables'!P32-'Charges variables'!P14</f>
        <v>0</v>
      </c>
      <c r="Q53" s="10">
        <f>P53+'Charges variables'!Q32-'Charges variables'!Q14</f>
        <v>0</v>
      </c>
      <c r="R53" s="10">
        <f>Q53+'Charges variables'!R32-'Charges variables'!R14</f>
        <v>0</v>
      </c>
      <c r="S53" s="10">
        <f>R53+'Charges variables'!S32-'Charges variables'!S14</f>
        <v>0</v>
      </c>
      <c r="T53" s="10">
        <f>S53+'Charges variables'!T32-'Charges variables'!T14</f>
        <v>0</v>
      </c>
      <c r="U53" s="10">
        <f>T53+'Charges variables'!U32-'Charges variables'!U14</f>
        <v>0</v>
      </c>
      <c r="V53" s="10">
        <f>U53+'Charges variables'!V32-'Charges variables'!V14</f>
        <v>0</v>
      </c>
      <c r="W53" s="10">
        <f>V53+'Charges variables'!W32-'Charges variables'!W14</f>
        <v>0</v>
      </c>
      <c r="X53" s="10">
        <f>W53+'Charges variables'!X32-'Charges variables'!X14</f>
        <v>0</v>
      </c>
      <c r="Y53" s="10">
        <f>X53+'Charges variables'!Y32-'Charges variables'!Y14</f>
        <v>0</v>
      </c>
      <c r="Z53" s="10">
        <f>Y53+'Charges variables'!Z32-'Charges variables'!Z14</f>
        <v>0</v>
      </c>
      <c r="AA53" s="10">
        <f>Z53+'Charges variables'!AA32-'Charges variables'!AA14</f>
        <v>0</v>
      </c>
      <c r="AB53" s="10">
        <f>AA53+'Charges variables'!AB32-'Charges variables'!AB14</f>
        <v>0</v>
      </c>
      <c r="AC53" s="10">
        <f>AB53+'Charges variables'!AC32-'Charges variables'!AC14</f>
        <v>0</v>
      </c>
      <c r="AD53" s="10">
        <f>AC53+'Charges variables'!AD32-'Charges variables'!AD14</f>
        <v>0</v>
      </c>
      <c r="AE53" s="10">
        <f>AD53+'Charges variables'!AE32-'Charges variables'!AE14</f>
        <v>0</v>
      </c>
      <c r="AF53" s="10">
        <f>AE53+'Charges variables'!AF32-'Charges variables'!AF14</f>
        <v>0</v>
      </c>
      <c r="AG53" s="10">
        <f>AF53+'Charges variables'!AG32-'Charges variables'!AG14</f>
        <v>0</v>
      </c>
      <c r="AH53" s="10">
        <f>AG53+'Charges variables'!AH32-'Charges variables'!AH14</f>
        <v>0</v>
      </c>
      <c r="AI53" s="10">
        <f>AH53+'Charges variables'!AI32-'Charges variables'!AI14</f>
        <v>0</v>
      </c>
      <c r="AJ53" s="10">
        <f>AI53+'Charges variables'!AJ32-'Charges variables'!AJ14</f>
        <v>0</v>
      </c>
      <c r="AK53" s="10">
        <f>AJ53+'Charges variables'!AK32-'Charges variables'!AK14</f>
        <v>0</v>
      </c>
      <c r="AL53" s="10">
        <f>AK53+'Charges variables'!AL32-'Charges variables'!AL14</f>
        <v>0</v>
      </c>
      <c r="AM53" s="10">
        <f>AL53+'Charges variables'!AM32-'Charges variables'!AM14</f>
        <v>0</v>
      </c>
      <c r="AN53" s="10">
        <f>AM53+'Charges variables'!AN32-'Charges variables'!AN14</f>
        <v>0</v>
      </c>
      <c r="AO53" s="10">
        <f>AN53+'Charges variables'!AO32-'Charges variables'!AO14</f>
        <v>0</v>
      </c>
      <c r="AP53" s="10">
        <f>AO53+'Charges variables'!AP32-'Charges variables'!AP14</f>
        <v>0</v>
      </c>
      <c r="AQ53" s="10">
        <f>AP53+'Charges variables'!AQ32-'Charges variables'!AQ14</f>
        <v>0</v>
      </c>
      <c r="AR53" s="10">
        <f>AQ53+'Charges variables'!AR32-'Charges variables'!AR14</f>
        <v>0</v>
      </c>
      <c r="AS53" s="10">
        <f>AR53+'Charges variables'!AS32-'Charges variables'!AS14</f>
        <v>0</v>
      </c>
      <c r="AT53" s="10">
        <f>AS53+'Charges variables'!AT32-'Charges variables'!AT14</f>
        <v>0</v>
      </c>
      <c r="AU53" s="10">
        <f>AT53+'Charges variables'!AU32-'Charges variables'!AU14</f>
        <v>0</v>
      </c>
      <c r="AV53" s="10">
        <f>AU53+'Charges variables'!AV32-'Charges variables'!AV14</f>
        <v>0</v>
      </c>
      <c r="AW53" s="10">
        <f>AV53+'Charges variables'!AW32-'Charges variables'!AW14</f>
        <v>0</v>
      </c>
      <c r="AX53" s="10">
        <f>AW53+'Charges variables'!AX32-'Charges variables'!AX14</f>
        <v>0</v>
      </c>
      <c r="AY53" s="10">
        <f>AX53+'Charges variables'!AY32-'Charges variables'!AY14</f>
        <v>0</v>
      </c>
      <c r="AZ53" s="10">
        <f>AY53+'Charges variables'!AZ32-'Charges variables'!AZ14</f>
        <v>0</v>
      </c>
      <c r="BA53" s="10">
        <f>AZ53+'Charges variables'!BA32-'Charges variables'!BA14</f>
        <v>0</v>
      </c>
      <c r="BB53" s="10">
        <f>BA53+'Charges variables'!BB32-'Charges variables'!BB14</f>
        <v>0</v>
      </c>
      <c r="BC53" s="10">
        <f>BB53+'Charges variables'!BC32-'Charges variables'!BC14</f>
        <v>0</v>
      </c>
      <c r="BD53" s="10">
        <f>BC53+'Charges variables'!BD32-'Charges variables'!BD14</f>
        <v>0</v>
      </c>
      <c r="BE53" s="10">
        <f>BD53+'Charges variables'!BE32-'Charges variables'!BE14</f>
        <v>0</v>
      </c>
      <c r="BF53" s="10">
        <f>BE53+'Charges variables'!BF32-'Charges variables'!BF14</f>
        <v>0</v>
      </c>
      <c r="BG53" s="10">
        <f>BF53+'Charges variables'!BG32-'Charges variables'!BG14</f>
        <v>0</v>
      </c>
      <c r="BH53" s="10">
        <f>BG53+'Charges variables'!BH32-'Charges variables'!BH14</f>
        <v>0</v>
      </c>
      <c r="BI53" s="10">
        <f>BH53+'Charges variables'!BI32-'Charges variables'!BI14</f>
        <v>0</v>
      </c>
      <c r="BJ53" s="10">
        <f>BI53+'Charges variables'!BJ32-'Charges variables'!BJ14</f>
        <v>0</v>
      </c>
      <c r="BK53" s="10">
        <f>BJ53+'Charges variables'!BK32-'Charges variables'!BK14</f>
        <v>0</v>
      </c>
      <c r="BL53" s="10">
        <f>BK53+'Charges variables'!BL32-'Charges variables'!BL14</f>
        <v>0</v>
      </c>
      <c r="BM53" s="10">
        <f>BL53+'Charges variables'!BM32-'Charges variables'!BM14</f>
        <v>0</v>
      </c>
      <c r="BN53" s="10">
        <f>BM53+'Charges variables'!BN32-'Charges variables'!BN14</f>
        <v>0</v>
      </c>
      <c r="BO53" s="10">
        <f>BN53+'Charges variables'!BO32-'Charges variables'!BO14</f>
        <v>0</v>
      </c>
      <c r="BP53" s="10">
        <f>BO53+'Charges variables'!BP32-'Charges variables'!BP14</f>
        <v>0</v>
      </c>
      <c r="BQ53" s="10">
        <f>BP53+'Charges variables'!BQ32-'Charges variables'!BQ14</f>
        <v>0</v>
      </c>
      <c r="BR53" s="10">
        <f>BQ53+'Charges variables'!BR32-'Charges variables'!BR14</f>
        <v>0</v>
      </c>
      <c r="BS53" s="10">
        <f>BR53+'Charges variables'!BS32-'Charges variables'!BS14</f>
        <v>0</v>
      </c>
      <c r="BT53" s="10">
        <f>BS53+'Charges variables'!BT32-'Charges variables'!BT14</f>
        <v>0</v>
      </c>
      <c r="BU53" s="10">
        <f>BT53+'Charges variables'!BU32-'Charges variables'!BU14</f>
        <v>0</v>
      </c>
      <c r="BV53" s="10">
        <f>BU53+'Charges variables'!BV32-'Charges variables'!BV14</f>
        <v>0</v>
      </c>
      <c r="BW53" s="10">
        <f>BV53+'Charges variables'!BW32-'Charges variables'!BW14</f>
        <v>0</v>
      </c>
      <c r="BX53" s="10">
        <f>BW53+'Charges variables'!BX32-'Charges variables'!BX14</f>
        <v>0</v>
      </c>
      <c r="BY53" s="10">
        <f>BX53+'Charges variables'!BY32-'Charges variables'!BY14</f>
        <v>0</v>
      </c>
      <c r="BZ53" s="10">
        <f>BY53+'Charges variables'!BZ32-'Charges variables'!BZ14</f>
        <v>0</v>
      </c>
      <c r="CA53" s="10">
        <f>BZ53+'Charges variables'!CA32-'Charges variables'!CA14</f>
        <v>0</v>
      </c>
      <c r="CB53" s="10">
        <f>CA53+'Charges variables'!CB32-'Charges variables'!CB14</f>
        <v>0</v>
      </c>
      <c r="CC53" s="10">
        <f>CB53+'Charges variables'!CC32-'Charges variables'!CC14</f>
        <v>0</v>
      </c>
      <c r="CD53" s="10">
        <f>CC53+'Charges variables'!CD32-'Charges variables'!CD14</f>
        <v>0</v>
      </c>
      <c r="CE53" s="10">
        <f>CD53+'Charges variables'!CE32-'Charges variables'!CE14</f>
        <v>0</v>
      </c>
      <c r="CF53" s="10">
        <f>CE53+'Charges variables'!CF32-'Charges variables'!CF14</f>
        <v>0</v>
      </c>
      <c r="CG53" s="10">
        <f>CF53+'Charges variables'!CG32-'Charges variables'!CG14</f>
        <v>0</v>
      </c>
      <c r="CH53" s="10">
        <f>CG53+'Charges variables'!CH32-'Charges variables'!CH14</f>
        <v>0</v>
      </c>
      <c r="CI53" s="10">
        <f>CH53+'Charges variables'!CI32-'Charges variables'!CI14</f>
        <v>0</v>
      </c>
      <c r="CJ53" s="10">
        <f>CI53+'Charges variables'!CJ32-'Charges variables'!CJ14</f>
        <v>0</v>
      </c>
      <c r="CK53" s="10">
        <f>CJ53+'Charges variables'!CK32-'Charges variables'!CK14</f>
        <v>0</v>
      </c>
      <c r="CL53" s="10">
        <f>CK53+'Charges variables'!CL32-'Charges variables'!CL14</f>
        <v>0</v>
      </c>
      <c r="CM53" s="10">
        <f>CL53+'Charges variables'!CM32-'Charges variables'!CM14</f>
        <v>0</v>
      </c>
      <c r="CN53" s="10">
        <f>CM53+'Charges variables'!CN32-'Charges variables'!CN14</f>
        <v>0</v>
      </c>
      <c r="CO53" s="10">
        <f>CN53+'Charges variables'!CO32-'Charges variables'!CO14</f>
        <v>0</v>
      </c>
      <c r="CP53" s="10">
        <f>CO53+'Charges variables'!CP32-'Charges variables'!CP14</f>
        <v>0</v>
      </c>
      <c r="CQ53" s="10">
        <f>CP53+'Charges variables'!CQ32-'Charges variables'!CQ14</f>
        <v>0</v>
      </c>
      <c r="CR53" s="10">
        <f>CQ53+'Charges variables'!CR32-'Charges variables'!CR14</f>
        <v>0</v>
      </c>
      <c r="CS53" s="10">
        <f>CR53+'Charges variables'!CS32-'Charges variables'!CS14</f>
        <v>0</v>
      </c>
      <c r="CT53" s="10">
        <f>CS53+'Charges variables'!CT32-'Charges variables'!CT14</f>
        <v>0</v>
      </c>
      <c r="CU53" s="10">
        <f>CT53+'Charges variables'!CU32-'Charges variables'!CU14</f>
        <v>0</v>
      </c>
      <c r="CV53" s="10">
        <f>CU53+'Charges variables'!CV32-'Charges variables'!CV14</f>
        <v>0</v>
      </c>
      <c r="CW53" s="10">
        <f>CV53+'Charges variables'!CW32-'Charges variables'!CW14</f>
        <v>0</v>
      </c>
      <c r="CX53" s="10">
        <f>CW53+'Charges variables'!CX32-'Charges variables'!CX14</f>
        <v>0</v>
      </c>
      <c r="CY53" s="10">
        <f>CX53+'Charges variables'!CY32-'Charges variables'!CY14</f>
        <v>0</v>
      </c>
      <c r="CZ53" s="10">
        <f>CY53+'Charges variables'!CZ32-'Charges variables'!CZ14</f>
        <v>0</v>
      </c>
      <c r="DA53" s="10">
        <f>CZ53+'Charges variables'!DA32-'Charges variables'!DA14</f>
        <v>0</v>
      </c>
      <c r="DB53" s="10">
        <f>DA53+'Charges variables'!DB32-'Charges variables'!DB14</f>
        <v>0</v>
      </c>
      <c r="DC53" s="10">
        <f>DB53+'Charges variables'!DC32-'Charges variables'!DC14</f>
        <v>0</v>
      </c>
      <c r="DD53" s="10">
        <f>DC53+'Charges variables'!DD32-'Charges variables'!DD14</f>
        <v>0</v>
      </c>
      <c r="DE53" s="10">
        <f>DD53+'Charges variables'!DE32-'Charges variables'!DE14</f>
        <v>0</v>
      </c>
      <c r="DF53" s="10">
        <f>DE53+'Charges variables'!DF32-'Charges variables'!DF14</f>
        <v>0</v>
      </c>
      <c r="DG53" s="10">
        <f>DF53+'Charges variables'!DG32-'Charges variables'!DG14</f>
        <v>0</v>
      </c>
    </row>
    <row r="54">
      <c r="C54" s="6">
        <f>CONFIG!$C$20</f>
        <v>0</v>
      </c>
      <c r="D54" s="10">
        <f>'Charges variables'!D33-'Charges variables'!D15</f>
        <v>0</v>
      </c>
      <c r="E54" s="10">
        <f>D54+'Charges variables'!E33-'Charges variables'!E15</f>
        <v>0</v>
      </c>
      <c r="F54" s="10">
        <f>E54+'Charges variables'!F33-'Charges variables'!F15</f>
        <v>0</v>
      </c>
      <c r="G54" s="10">
        <f>F54+'Charges variables'!G33-'Charges variables'!G15</f>
        <v>0</v>
      </c>
      <c r="H54" s="10">
        <f>G54+'Charges variables'!H33-'Charges variables'!H15</f>
        <v>0</v>
      </c>
      <c r="I54" s="10">
        <f>H54+'Charges variables'!I33-'Charges variables'!I15</f>
        <v>0</v>
      </c>
      <c r="J54" s="10">
        <f>I54+'Charges variables'!J33-'Charges variables'!J15</f>
        <v>0</v>
      </c>
      <c r="K54" s="10">
        <f>J54+'Charges variables'!K33-'Charges variables'!K15</f>
        <v>0</v>
      </c>
      <c r="L54" s="10">
        <f>K54+'Charges variables'!L33-'Charges variables'!L15</f>
        <v>0</v>
      </c>
      <c r="M54" s="10">
        <f>L54+'Charges variables'!M33-'Charges variables'!M15</f>
        <v>0</v>
      </c>
      <c r="N54" s="10">
        <f>M54+'Charges variables'!N33-'Charges variables'!N15</f>
        <v>0</v>
      </c>
      <c r="O54" s="10">
        <f>N54+'Charges variables'!O33-'Charges variables'!O15</f>
        <v>0</v>
      </c>
      <c r="P54" s="10">
        <f>O54+'Charges variables'!P33-'Charges variables'!P15</f>
        <v>0</v>
      </c>
      <c r="Q54" s="10">
        <f>P54+'Charges variables'!Q33-'Charges variables'!Q15</f>
        <v>0</v>
      </c>
      <c r="R54" s="10">
        <f>Q54+'Charges variables'!R33-'Charges variables'!R15</f>
        <v>0</v>
      </c>
      <c r="S54" s="10">
        <f>R54+'Charges variables'!S33-'Charges variables'!S15</f>
        <v>0</v>
      </c>
      <c r="T54" s="10">
        <f>S54+'Charges variables'!T33-'Charges variables'!T15</f>
        <v>0</v>
      </c>
      <c r="U54" s="10">
        <f>T54+'Charges variables'!U33-'Charges variables'!U15</f>
        <v>0</v>
      </c>
      <c r="V54" s="10">
        <f>U54+'Charges variables'!V33-'Charges variables'!V15</f>
        <v>0</v>
      </c>
      <c r="W54" s="10">
        <f>V54+'Charges variables'!W33-'Charges variables'!W15</f>
        <v>0</v>
      </c>
      <c r="X54" s="10">
        <f>W54+'Charges variables'!X33-'Charges variables'!X15</f>
        <v>0</v>
      </c>
      <c r="Y54" s="10">
        <f>X54+'Charges variables'!Y33-'Charges variables'!Y15</f>
        <v>0</v>
      </c>
      <c r="Z54" s="10">
        <f>Y54+'Charges variables'!Z33-'Charges variables'!Z15</f>
        <v>0</v>
      </c>
      <c r="AA54" s="10">
        <f>Z54+'Charges variables'!AA33-'Charges variables'!AA15</f>
        <v>0</v>
      </c>
      <c r="AB54" s="10">
        <f>AA54+'Charges variables'!AB33-'Charges variables'!AB15</f>
        <v>0</v>
      </c>
      <c r="AC54" s="10">
        <f>AB54+'Charges variables'!AC33-'Charges variables'!AC15</f>
        <v>0</v>
      </c>
      <c r="AD54" s="10">
        <f>AC54+'Charges variables'!AD33-'Charges variables'!AD15</f>
        <v>0</v>
      </c>
      <c r="AE54" s="10">
        <f>AD54+'Charges variables'!AE33-'Charges variables'!AE15</f>
        <v>0</v>
      </c>
      <c r="AF54" s="10">
        <f>AE54+'Charges variables'!AF33-'Charges variables'!AF15</f>
        <v>0</v>
      </c>
      <c r="AG54" s="10">
        <f>AF54+'Charges variables'!AG33-'Charges variables'!AG15</f>
        <v>0</v>
      </c>
      <c r="AH54" s="10">
        <f>AG54+'Charges variables'!AH33-'Charges variables'!AH15</f>
        <v>0</v>
      </c>
      <c r="AI54" s="10">
        <f>AH54+'Charges variables'!AI33-'Charges variables'!AI15</f>
        <v>0</v>
      </c>
      <c r="AJ54" s="10">
        <f>AI54+'Charges variables'!AJ33-'Charges variables'!AJ15</f>
        <v>0</v>
      </c>
      <c r="AK54" s="10">
        <f>AJ54+'Charges variables'!AK33-'Charges variables'!AK15</f>
        <v>0</v>
      </c>
      <c r="AL54" s="10">
        <f>AK54+'Charges variables'!AL33-'Charges variables'!AL15</f>
        <v>0</v>
      </c>
      <c r="AM54" s="10">
        <f>AL54+'Charges variables'!AM33-'Charges variables'!AM15</f>
        <v>0</v>
      </c>
      <c r="AN54" s="10">
        <f>AM54+'Charges variables'!AN33-'Charges variables'!AN15</f>
        <v>0</v>
      </c>
      <c r="AO54" s="10">
        <f>AN54+'Charges variables'!AO33-'Charges variables'!AO15</f>
        <v>0</v>
      </c>
      <c r="AP54" s="10">
        <f>AO54+'Charges variables'!AP33-'Charges variables'!AP15</f>
        <v>0</v>
      </c>
      <c r="AQ54" s="10">
        <f>AP54+'Charges variables'!AQ33-'Charges variables'!AQ15</f>
        <v>0</v>
      </c>
      <c r="AR54" s="10">
        <f>AQ54+'Charges variables'!AR33-'Charges variables'!AR15</f>
        <v>0</v>
      </c>
      <c r="AS54" s="10">
        <f>AR54+'Charges variables'!AS33-'Charges variables'!AS15</f>
        <v>0</v>
      </c>
      <c r="AT54" s="10">
        <f>AS54+'Charges variables'!AT33-'Charges variables'!AT15</f>
        <v>0</v>
      </c>
      <c r="AU54" s="10">
        <f>AT54+'Charges variables'!AU33-'Charges variables'!AU15</f>
        <v>0</v>
      </c>
      <c r="AV54" s="10">
        <f>AU54+'Charges variables'!AV33-'Charges variables'!AV15</f>
        <v>0</v>
      </c>
      <c r="AW54" s="10">
        <f>AV54+'Charges variables'!AW33-'Charges variables'!AW15</f>
        <v>0</v>
      </c>
      <c r="AX54" s="10">
        <f>AW54+'Charges variables'!AX33-'Charges variables'!AX15</f>
        <v>0</v>
      </c>
      <c r="AY54" s="10">
        <f>AX54+'Charges variables'!AY33-'Charges variables'!AY15</f>
        <v>0</v>
      </c>
      <c r="AZ54" s="10">
        <f>AY54+'Charges variables'!AZ33-'Charges variables'!AZ15</f>
        <v>0</v>
      </c>
      <c r="BA54" s="10">
        <f>AZ54+'Charges variables'!BA33-'Charges variables'!BA15</f>
        <v>0</v>
      </c>
      <c r="BB54" s="10">
        <f>BA54+'Charges variables'!BB33-'Charges variables'!BB15</f>
        <v>0</v>
      </c>
      <c r="BC54" s="10">
        <f>BB54+'Charges variables'!BC33-'Charges variables'!BC15</f>
        <v>0</v>
      </c>
      <c r="BD54" s="10">
        <f>BC54+'Charges variables'!BD33-'Charges variables'!BD15</f>
        <v>0</v>
      </c>
      <c r="BE54" s="10">
        <f>BD54+'Charges variables'!BE33-'Charges variables'!BE15</f>
        <v>0</v>
      </c>
      <c r="BF54" s="10">
        <f>BE54+'Charges variables'!BF33-'Charges variables'!BF15</f>
        <v>0</v>
      </c>
      <c r="BG54" s="10">
        <f>BF54+'Charges variables'!BG33-'Charges variables'!BG15</f>
        <v>0</v>
      </c>
      <c r="BH54" s="10">
        <f>BG54+'Charges variables'!BH33-'Charges variables'!BH15</f>
        <v>0</v>
      </c>
      <c r="BI54" s="10">
        <f>BH54+'Charges variables'!BI33-'Charges variables'!BI15</f>
        <v>0</v>
      </c>
      <c r="BJ54" s="10">
        <f>BI54+'Charges variables'!BJ33-'Charges variables'!BJ15</f>
        <v>0</v>
      </c>
      <c r="BK54" s="10">
        <f>BJ54+'Charges variables'!BK33-'Charges variables'!BK15</f>
        <v>0</v>
      </c>
      <c r="BL54" s="10">
        <f>BK54+'Charges variables'!BL33-'Charges variables'!BL15</f>
        <v>0</v>
      </c>
      <c r="BM54" s="10">
        <f>BL54+'Charges variables'!BM33-'Charges variables'!BM15</f>
        <v>0</v>
      </c>
      <c r="BN54" s="10">
        <f>BM54+'Charges variables'!BN33-'Charges variables'!BN15</f>
        <v>0</v>
      </c>
      <c r="BO54" s="10">
        <f>BN54+'Charges variables'!BO33-'Charges variables'!BO15</f>
        <v>0</v>
      </c>
      <c r="BP54" s="10">
        <f>BO54+'Charges variables'!BP33-'Charges variables'!BP15</f>
        <v>0</v>
      </c>
      <c r="BQ54" s="10">
        <f>BP54+'Charges variables'!BQ33-'Charges variables'!BQ15</f>
        <v>0</v>
      </c>
      <c r="BR54" s="10">
        <f>BQ54+'Charges variables'!BR33-'Charges variables'!BR15</f>
        <v>0</v>
      </c>
      <c r="BS54" s="10">
        <f>BR54+'Charges variables'!BS33-'Charges variables'!BS15</f>
        <v>0</v>
      </c>
      <c r="BT54" s="10">
        <f>BS54+'Charges variables'!BT33-'Charges variables'!BT15</f>
        <v>0</v>
      </c>
      <c r="BU54" s="10">
        <f>BT54+'Charges variables'!BU33-'Charges variables'!BU15</f>
        <v>0</v>
      </c>
      <c r="BV54" s="10">
        <f>BU54+'Charges variables'!BV33-'Charges variables'!BV15</f>
        <v>0</v>
      </c>
      <c r="BW54" s="10">
        <f>BV54+'Charges variables'!BW33-'Charges variables'!BW15</f>
        <v>0</v>
      </c>
      <c r="BX54" s="10">
        <f>BW54+'Charges variables'!BX33-'Charges variables'!BX15</f>
        <v>0</v>
      </c>
      <c r="BY54" s="10">
        <f>BX54+'Charges variables'!BY33-'Charges variables'!BY15</f>
        <v>0</v>
      </c>
      <c r="BZ54" s="10">
        <f>BY54+'Charges variables'!BZ33-'Charges variables'!BZ15</f>
        <v>0</v>
      </c>
      <c r="CA54" s="10">
        <f>BZ54+'Charges variables'!CA33-'Charges variables'!CA15</f>
        <v>0</v>
      </c>
      <c r="CB54" s="10">
        <f>CA54+'Charges variables'!CB33-'Charges variables'!CB15</f>
        <v>0</v>
      </c>
      <c r="CC54" s="10">
        <f>CB54+'Charges variables'!CC33-'Charges variables'!CC15</f>
        <v>0</v>
      </c>
      <c r="CD54" s="10">
        <f>CC54+'Charges variables'!CD33-'Charges variables'!CD15</f>
        <v>0</v>
      </c>
      <c r="CE54" s="10">
        <f>CD54+'Charges variables'!CE33-'Charges variables'!CE15</f>
        <v>0</v>
      </c>
      <c r="CF54" s="10">
        <f>CE54+'Charges variables'!CF33-'Charges variables'!CF15</f>
        <v>0</v>
      </c>
      <c r="CG54" s="10">
        <f>CF54+'Charges variables'!CG33-'Charges variables'!CG15</f>
        <v>0</v>
      </c>
      <c r="CH54" s="10">
        <f>CG54+'Charges variables'!CH33-'Charges variables'!CH15</f>
        <v>0</v>
      </c>
      <c r="CI54" s="10">
        <f>CH54+'Charges variables'!CI33-'Charges variables'!CI15</f>
        <v>0</v>
      </c>
      <c r="CJ54" s="10">
        <f>CI54+'Charges variables'!CJ33-'Charges variables'!CJ15</f>
        <v>0</v>
      </c>
      <c r="CK54" s="10">
        <f>CJ54+'Charges variables'!CK33-'Charges variables'!CK15</f>
        <v>0</v>
      </c>
      <c r="CL54" s="10">
        <f>CK54+'Charges variables'!CL33-'Charges variables'!CL15</f>
        <v>0</v>
      </c>
      <c r="CM54" s="10">
        <f>CL54+'Charges variables'!CM33-'Charges variables'!CM15</f>
        <v>0</v>
      </c>
      <c r="CN54" s="10">
        <f>CM54+'Charges variables'!CN33-'Charges variables'!CN15</f>
        <v>0</v>
      </c>
      <c r="CO54" s="10">
        <f>CN54+'Charges variables'!CO33-'Charges variables'!CO15</f>
        <v>0</v>
      </c>
      <c r="CP54" s="10">
        <f>CO54+'Charges variables'!CP33-'Charges variables'!CP15</f>
        <v>0</v>
      </c>
      <c r="CQ54" s="10">
        <f>CP54+'Charges variables'!CQ33-'Charges variables'!CQ15</f>
        <v>0</v>
      </c>
      <c r="CR54" s="10">
        <f>CQ54+'Charges variables'!CR33-'Charges variables'!CR15</f>
        <v>0</v>
      </c>
      <c r="CS54" s="10">
        <f>CR54+'Charges variables'!CS33-'Charges variables'!CS15</f>
        <v>0</v>
      </c>
      <c r="CT54" s="10">
        <f>CS54+'Charges variables'!CT33-'Charges variables'!CT15</f>
        <v>0</v>
      </c>
      <c r="CU54" s="10">
        <f>CT54+'Charges variables'!CU33-'Charges variables'!CU15</f>
        <v>0</v>
      </c>
      <c r="CV54" s="10">
        <f>CU54+'Charges variables'!CV33-'Charges variables'!CV15</f>
        <v>0</v>
      </c>
      <c r="CW54" s="10">
        <f>CV54+'Charges variables'!CW33-'Charges variables'!CW15</f>
        <v>0</v>
      </c>
      <c r="CX54" s="10">
        <f>CW54+'Charges variables'!CX33-'Charges variables'!CX15</f>
        <v>0</v>
      </c>
      <c r="CY54" s="10">
        <f>CX54+'Charges variables'!CY33-'Charges variables'!CY15</f>
        <v>0</v>
      </c>
      <c r="CZ54" s="10">
        <f>CY54+'Charges variables'!CZ33-'Charges variables'!CZ15</f>
        <v>0</v>
      </c>
      <c r="DA54" s="10">
        <f>CZ54+'Charges variables'!DA33-'Charges variables'!DA15</f>
        <v>0</v>
      </c>
      <c r="DB54" s="10">
        <f>DA54+'Charges variables'!DB33-'Charges variables'!DB15</f>
        <v>0</v>
      </c>
      <c r="DC54" s="10">
        <f>DB54+'Charges variables'!DC33-'Charges variables'!DC15</f>
        <v>0</v>
      </c>
      <c r="DD54" s="10">
        <f>DC54+'Charges variables'!DD33-'Charges variables'!DD15</f>
        <v>0</v>
      </c>
      <c r="DE54" s="10">
        <f>DD54+'Charges variables'!DE33-'Charges variables'!DE15</f>
        <v>0</v>
      </c>
      <c r="DF54" s="10">
        <f>DE54+'Charges variables'!DF33-'Charges variables'!DF15</f>
        <v>0</v>
      </c>
      <c r="DG54" s="10">
        <f>DF54+'Charges variables'!DG33-'Charges variables'!DG15</f>
        <v>0</v>
      </c>
    </row>
    <row r="55">
      <c r="C55" s="6">
        <f>CONFIG!$C$21</f>
        <v>0</v>
      </c>
      <c r="D55" s="10">
        <f>'Charges variables'!D34-'Charges variables'!D16</f>
        <v>0</v>
      </c>
      <c r="E55" s="10">
        <f>D55+'Charges variables'!E34-'Charges variables'!E16</f>
        <v>0</v>
      </c>
      <c r="F55" s="10">
        <f>E55+'Charges variables'!F34-'Charges variables'!F16</f>
        <v>0</v>
      </c>
      <c r="G55" s="10">
        <f>F55+'Charges variables'!G34-'Charges variables'!G16</f>
        <v>0</v>
      </c>
      <c r="H55" s="10">
        <f>G55+'Charges variables'!H34-'Charges variables'!H16</f>
        <v>0</v>
      </c>
      <c r="I55" s="10">
        <f>H55+'Charges variables'!I34-'Charges variables'!I16</f>
        <v>0</v>
      </c>
      <c r="J55" s="10">
        <f>I55+'Charges variables'!J34-'Charges variables'!J16</f>
        <v>0</v>
      </c>
      <c r="K55" s="10">
        <f>J55+'Charges variables'!K34-'Charges variables'!K16</f>
        <v>0</v>
      </c>
      <c r="L55" s="10">
        <f>K55+'Charges variables'!L34-'Charges variables'!L16</f>
        <v>0</v>
      </c>
      <c r="M55" s="10">
        <f>L55+'Charges variables'!M34-'Charges variables'!M16</f>
        <v>0</v>
      </c>
      <c r="N55" s="10">
        <f>M55+'Charges variables'!N34-'Charges variables'!N16</f>
        <v>0</v>
      </c>
      <c r="O55" s="10">
        <f>N55+'Charges variables'!O34-'Charges variables'!O16</f>
        <v>0</v>
      </c>
      <c r="P55" s="10">
        <f>O55+'Charges variables'!P34-'Charges variables'!P16</f>
        <v>0</v>
      </c>
      <c r="Q55" s="10">
        <f>P55+'Charges variables'!Q34-'Charges variables'!Q16</f>
        <v>0</v>
      </c>
      <c r="R55" s="10">
        <f>Q55+'Charges variables'!R34-'Charges variables'!R16</f>
        <v>0</v>
      </c>
      <c r="S55" s="10">
        <f>R55+'Charges variables'!S34-'Charges variables'!S16</f>
        <v>0</v>
      </c>
      <c r="T55" s="10">
        <f>S55+'Charges variables'!T34-'Charges variables'!T16</f>
        <v>0</v>
      </c>
      <c r="U55" s="10">
        <f>T55+'Charges variables'!U34-'Charges variables'!U16</f>
        <v>0</v>
      </c>
      <c r="V55" s="10">
        <f>U55+'Charges variables'!V34-'Charges variables'!V16</f>
        <v>0</v>
      </c>
      <c r="W55" s="10">
        <f>V55+'Charges variables'!W34-'Charges variables'!W16</f>
        <v>0</v>
      </c>
      <c r="X55" s="10">
        <f>W55+'Charges variables'!X34-'Charges variables'!X16</f>
        <v>0</v>
      </c>
      <c r="Y55" s="10">
        <f>X55+'Charges variables'!Y34-'Charges variables'!Y16</f>
        <v>0</v>
      </c>
      <c r="Z55" s="10">
        <f>Y55+'Charges variables'!Z34-'Charges variables'!Z16</f>
        <v>0</v>
      </c>
      <c r="AA55" s="10">
        <f>Z55+'Charges variables'!AA34-'Charges variables'!AA16</f>
        <v>0</v>
      </c>
      <c r="AB55" s="10">
        <f>AA55+'Charges variables'!AB34-'Charges variables'!AB16</f>
        <v>0</v>
      </c>
      <c r="AC55" s="10">
        <f>AB55+'Charges variables'!AC34-'Charges variables'!AC16</f>
        <v>0</v>
      </c>
      <c r="AD55" s="10">
        <f>AC55+'Charges variables'!AD34-'Charges variables'!AD16</f>
        <v>0</v>
      </c>
      <c r="AE55" s="10">
        <f>AD55+'Charges variables'!AE34-'Charges variables'!AE16</f>
        <v>0</v>
      </c>
      <c r="AF55" s="10">
        <f>AE55+'Charges variables'!AF34-'Charges variables'!AF16</f>
        <v>0</v>
      </c>
      <c r="AG55" s="10">
        <f>AF55+'Charges variables'!AG34-'Charges variables'!AG16</f>
        <v>0</v>
      </c>
      <c r="AH55" s="10">
        <f>AG55+'Charges variables'!AH34-'Charges variables'!AH16</f>
        <v>0</v>
      </c>
      <c r="AI55" s="10">
        <f>AH55+'Charges variables'!AI34-'Charges variables'!AI16</f>
        <v>0</v>
      </c>
      <c r="AJ55" s="10">
        <f>AI55+'Charges variables'!AJ34-'Charges variables'!AJ16</f>
        <v>0</v>
      </c>
      <c r="AK55" s="10">
        <f>AJ55+'Charges variables'!AK34-'Charges variables'!AK16</f>
        <v>0</v>
      </c>
      <c r="AL55" s="10">
        <f>AK55+'Charges variables'!AL34-'Charges variables'!AL16</f>
        <v>0</v>
      </c>
      <c r="AM55" s="10">
        <f>AL55+'Charges variables'!AM34-'Charges variables'!AM16</f>
        <v>0</v>
      </c>
      <c r="AN55" s="10">
        <f>AM55+'Charges variables'!AN34-'Charges variables'!AN16</f>
        <v>0</v>
      </c>
      <c r="AO55" s="10">
        <f>AN55+'Charges variables'!AO34-'Charges variables'!AO16</f>
        <v>0</v>
      </c>
      <c r="AP55" s="10">
        <f>AO55+'Charges variables'!AP34-'Charges variables'!AP16</f>
        <v>0</v>
      </c>
      <c r="AQ55" s="10">
        <f>AP55+'Charges variables'!AQ34-'Charges variables'!AQ16</f>
        <v>0</v>
      </c>
      <c r="AR55" s="10">
        <f>AQ55+'Charges variables'!AR34-'Charges variables'!AR16</f>
        <v>0</v>
      </c>
      <c r="AS55" s="10">
        <f>AR55+'Charges variables'!AS34-'Charges variables'!AS16</f>
        <v>0</v>
      </c>
      <c r="AT55" s="10">
        <f>AS55+'Charges variables'!AT34-'Charges variables'!AT16</f>
        <v>0</v>
      </c>
      <c r="AU55" s="10">
        <f>AT55+'Charges variables'!AU34-'Charges variables'!AU16</f>
        <v>0</v>
      </c>
      <c r="AV55" s="10">
        <f>AU55+'Charges variables'!AV34-'Charges variables'!AV16</f>
        <v>0</v>
      </c>
      <c r="AW55" s="10">
        <f>AV55+'Charges variables'!AW34-'Charges variables'!AW16</f>
        <v>0</v>
      </c>
      <c r="AX55" s="10">
        <f>AW55+'Charges variables'!AX34-'Charges variables'!AX16</f>
        <v>0</v>
      </c>
      <c r="AY55" s="10">
        <f>AX55+'Charges variables'!AY34-'Charges variables'!AY16</f>
        <v>0</v>
      </c>
      <c r="AZ55" s="10">
        <f>AY55+'Charges variables'!AZ34-'Charges variables'!AZ16</f>
        <v>0</v>
      </c>
      <c r="BA55" s="10">
        <f>AZ55+'Charges variables'!BA34-'Charges variables'!BA16</f>
        <v>0</v>
      </c>
      <c r="BB55" s="10">
        <f>BA55+'Charges variables'!BB34-'Charges variables'!BB16</f>
        <v>0</v>
      </c>
      <c r="BC55" s="10">
        <f>BB55+'Charges variables'!BC34-'Charges variables'!BC16</f>
        <v>0</v>
      </c>
      <c r="BD55" s="10">
        <f>BC55+'Charges variables'!BD34-'Charges variables'!BD16</f>
        <v>0</v>
      </c>
      <c r="BE55" s="10">
        <f>BD55+'Charges variables'!BE34-'Charges variables'!BE16</f>
        <v>0</v>
      </c>
      <c r="BF55" s="10">
        <f>BE55+'Charges variables'!BF34-'Charges variables'!BF16</f>
        <v>0</v>
      </c>
      <c r="BG55" s="10">
        <f>BF55+'Charges variables'!BG34-'Charges variables'!BG16</f>
        <v>0</v>
      </c>
      <c r="BH55" s="10">
        <f>BG55+'Charges variables'!BH34-'Charges variables'!BH16</f>
        <v>0</v>
      </c>
      <c r="BI55" s="10">
        <f>BH55+'Charges variables'!BI34-'Charges variables'!BI16</f>
        <v>0</v>
      </c>
      <c r="BJ55" s="10">
        <f>BI55+'Charges variables'!BJ34-'Charges variables'!BJ16</f>
        <v>0</v>
      </c>
      <c r="BK55" s="10">
        <f>BJ55+'Charges variables'!BK34-'Charges variables'!BK16</f>
        <v>0</v>
      </c>
      <c r="BL55" s="10">
        <f>BK55+'Charges variables'!BL34-'Charges variables'!BL16</f>
        <v>0</v>
      </c>
      <c r="BM55" s="10">
        <f>BL55+'Charges variables'!BM34-'Charges variables'!BM16</f>
        <v>0</v>
      </c>
      <c r="BN55" s="10">
        <f>BM55+'Charges variables'!BN34-'Charges variables'!BN16</f>
        <v>0</v>
      </c>
      <c r="BO55" s="10">
        <f>BN55+'Charges variables'!BO34-'Charges variables'!BO16</f>
        <v>0</v>
      </c>
      <c r="BP55" s="10">
        <f>BO55+'Charges variables'!BP34-'Charges variables'!BP16</f>
        <v>0</v>
      </c>
      <c r="BQ55" s="10">
        <f>BP55+'Charges variables'!BQ34-'Charges variables'!BQ16</f>
        <v>0</v>
      </c>
      <c r="BR55" s="10">
        <f>BQ55+'Charges variables'!BR34-'Charges variables'!BR16</f>
        <v>0</v>
      </c>
      <c r="BS55" s="10">
        <f>BR55+'Charges variables'!BS34-'Charges variables'!BS16</f>
        <v>0</v>
      </c>
      <c r="BT55" s="10">
        <f>BS55+'Charges variables'!BT34-'Charges variables'!BT16</f>
        <v>0</v>
      </c>
      <c r="BU55" s="10">
        <f>BT55+'Charges variables'!BU34-'Charges variables'!BU16</f>
        <v>0</v>
      </c>
      <c r="BV55" s="10">
        <f>BU55+'Charges variables'!BV34-'Charges variables'!BV16</f>
        <v>0</v>
      </c>
      <c r="BW55" s="10">
        <f>BV55+'Charges variables'!BW34-'Charges variables'!BW16</f>
        <v>0</v>
      </c>
      <c r="BX55" s="10">
        <f>BW55+'Charges variables'!BX34-'Charges variables'!BX16</f>
        <v>0</v>
      </c>
      <c r="BY55" s="10">
        <f>BX55+'Charges variables'!BY34-'Charges variables'!BY16</f>
        <v>0</v>
      </c>
      <c r="BZ55" s="10">
        <f>BY55+'Charges variables'!BZ34-'Charges variables'!BZ16</f>
        <v>0</v>
      </c>
      <c r="CA55" s="10">
        <f>BZ55+'Charges variables'!CA34-'Charges variables'!CA16</f>
        <v>0</v>
      </c>
      <c r="CB55" s="10">
        <f>CA55+'Charges variables'!CB34-'Charges variables'!CB16</f>
        <v>0</v>
      </c>
      <c r="CC55" s="10">
        <f>CB55+'Charges variables'!CC34-'Charges variables'!CC16</f>
        <v>0</v>
      </c>
      <c r="CD55" s="10">
        <f>CC55+'Charges variables'!CD34-'Charges variables'!CD16</f>
        <v>0</v>
      </c>
      <c r="CE55" s="10">
        <f>CD55+'Charges variables'!CE34-'Charges variables'!CE16</f>
        <v>0</v>
      </c>
      <c r="CF55" s="10">
        <f>CE55+'Charges variables'!CF34-'Charges variables'!CF16</f>
        <v>0</v>
      </c>
      <c r="CG55" s="10">
        <f>CF55+'Charges variables'!CG34-'Charges variables'!CG16</f>
        <v>0</v>
      </c>
      <c r="CH55" s="10">
        <f>CG55+'Charges variables'!CH34-'Charges variables'!CH16</f>
        <v>0</v>
      </c>
      <c r="CI55" s="10">
        <f>CH55+'Charges variables'!CI34-'Charges variables'!CI16</f>
        <v>0</v>
      </c>
      <c r="CJ55" s="10">
        <f>CI55+'Charges variables'!CJ34-'Charges variables'!CJ16</f>
        <v>0</v>
      </c>
      <c r="CK55" s="10">
        <f>CJ55+'Charges variables'!CK34-'Charges variables'!CK16</f>
        <v>0</v>
      </c>
      <c r="CL55" s="10">
        <f>CK55+'Charges variables'!CL34-'Charges variables'!CL16</f>
        <v>0</v>
      </c>
      <c r="CM55" s="10">
        <f>CL55+'Charges variables'!CM34-'Charges variables'!CM16</f>
        <v>0</v>
      </c>
      <c r="CN55" s="10">
        <f>CM55+'Charges variables'!CN34-'Charges variables'!CN16</f>
        <v>0</v>
      </c>
      <c r="CO55" s="10">
        <f>CN55+'Charges variables'!CO34-'Charges variables'!CO16</f>
        <v>0</v>
      </c>
      <c r="CP55" s="10">
        <f>CO55+'Charges variables'!CP34-'Charges variables'!CP16</f>
        <v>0</v>
      </c>
      <c r="CQ55" s="10">
        <f>CP55+'Charges variables'!CQ34-'Charges variables'!CQ16</f>
        <v>0</v>
      </c>
      <c r="CR55" s="10">
        <f>CQ55+'Charges variables'!CR34-'Charges variables'!CR16</f>
        <v>0</v>
      </c>
      <c r="CS55" s="10">
        <f>CR55+'Charges variables'!CS34-'Charges variables'!CS16</f>
        <v>0</v>
      </c>
      <c r="CT55" s="10">
        <f>CS55+'Charges variables'!CT34-'Charges variables'!CT16</f>
        <v>0</v>
      </c>
      <c r="CU55" s="10">
        <f>CT55+'Charges variables'!CU34-'Charges variables'!CU16</f>
        <v>0</v>
      </c>
      <c r="CV55" s="10">
        <f>CU55+'Charges variables'!CV34-'Charges variables'!CV16</f>
        <v>0</v>
      </c>
      <c r="CW55" s="10">
        <f>CV55+'Charges variables'!CW34-'Charges variables'!CW16</f>
        <v>0</v>
      </c>
      <c r="CX55" s="10">
        <f>CW55+'Charges variables'!CX34-'Charges variables'!CX16</f>
        <v>0</v>
      </c>
      <c r="CY55" s="10">
        <f>CX55+'Charges variables'!CY34-'Charges variables'!CY16</f>
        <v>0</v>
      </c>
      <c r="CZ55" s="10">
        <f>CY55+'Charges variables'!CZ34-'Charges variables'!CZ16</f>
        <v>0</v>
      </c>
      <c r="DA55" s="10">
        <f>CZ55+'Charges variables'!DA34-'Charges variables'!DA16</f>
        <v>0</v>
      </c>
      <c r="DB55" s="10">
        <f>DA55+'Charges variables'!DB34-'Charges variables'!DB16</f>
        <v>0</v>
      </c>
      <c r="DC55" s="10">
        <f>DB55+'Charges variables'!DC34-'Charges variables'!DC16</f>
        <v>0</v>
      </c>
      <c r="DD55" s="10">
        <f>DC55+'Charges variables'!DD34-'Charges variables'!DD16</f>
        <v>0</v>
      </c>
      <c r="DE55" s="10">
        <f>DD55+'Charges variables'!DE34-'Charges variables'!DE16</f>
        <v>0</v>
      </c>
      <c r="DF55" s="10">
        <f>DE55+'Charges variables'!DF34-'Charges variables'!DF16</f>
        <v>0</v>
      </c>
      <c r="DG55" s="10">
        <f>DF55+'Charges variables'!DG34-'Charges variables'!DG16</f>
        <v>0</v>
      </c>
    </row>
    <row r="56">
      <c r="C56" s="6">
        <f>CONFIG!$C$22</f>
        <v>0</v>
      </c>
      <c r="D56" s="10">
        <f>'Charges variables'!D35-'Charges variables'!D17</f>
        <v>0</v>
      </c>
      <c r="E56" s="10">
        <f>D56+'Charges variables'!E35-'Charges variables'!E17</f>
        <v>0</v>
      </c>
      <c r="F56" s="10">
        <f>E56+'Charges variables'!F35-'Charges variables'!F17</f>
        <v>0</v>
      </c>
      <c r="G56" s="10">
        <f>F56+'Charges variables'!G35-'Charges variables'!G17</f>
        <v>0</v>
      </c>
      <c r="H56" s="10">
        <f>G56+'Charges variables'!H35-'Charges variables'!H17</f>
        <v>0</v>
      </c>
      <c r="I56" s="10">
        <f>H56+'Charges variables'!I35-'Charges variables'!I17</f>
        <v>0</v>
      </c>
      <c r="J56" s="10">
        <f>I56+'Charges variables'!J35-'Charges variables'!J17</f>
        <v>0</v>
      </c>
      <c r="K56" s="10">
        <f>J56+'Charges variables'!K35-'Charges variables'!K17</f>
        <v>0</v>
      </c>
      <c r="L56" s="10">
        <f>K56+'Charges variables'!L35-'Charges variables'!L17</f>
        <v>0</v>
      </c>
      <c r="M56" s="10">
        <f>L56+'Charges variables'!M35-'Charges variables'!M17</f>
        <v>0</v>
      </c>
      <c r="N56" s="10">
        <f>M56+'Charges variables'!N35-'Charges variables'!N17</f>
        <v>0</v>
      </c>
      <c r="O56" s="10">
        <f>N56+'Charges variables'!O35-'Charges variables'!O17</f>
        <v>0</v>
      </c>
      <c r="P56" s="10">
        <f>O56+'Charges variables'!P35-'Charges variables'!P17</f>
        <v>0</v>
      </c>
      <c r="Q56" s="10">
        <f>P56+'Charges variables'!Q35-'Charges variables'!Q17</f>
        <v>0</v>
      </c>
      <c r="R56" s="10">
        <f>Q56+'Charges variables'!R35-'Charges variables'!R17</f>
        <v>0</v>
      </c>
      <c r="S56" s="10">
        <f>R56+'Charges variables'!S35-'Charges variables'!S17</f>
        <v>0</v>
      </c>
      <c r="T56" s="10">
        <f>S56+'Charges variables'!T35-'Charges variables'!T17</f>
        <v>0</v>
      </c>
      <c r="U56" s="10">
        <f>T56+'Charges variables'!U35-'Charges variables'!U17</f>
        <v>0</v>
      </c>
      <c r="V56" s="10">
        <f>U56+'Charges variables'!V35-'Charges variables'!V17</f>
        <v>0</v>
      </c>
      <c r="W56" s="10">
        <f>V56+'Charges variables'!W35-'Charges variables'!W17</f>
        <v>0</v>
      </c>
      <c r="X56" s="10">
        <f>W56+'Charges variables'!X35-'Charges variables'!X17</f>
        <v>0</v>
      </c>
      <c r="Y56" s="10">
        <f>X56+'Charges variables'!Y35-'Charges variables'!Y17</f>
        <v>0</v>
      </c>
      <c r="Z56" s="10">
        <f>Y56+'Charges variables'!Z35-'Charges variables'!Z17</f>
        <v>0</v>
      </c>
      <c r="AA56" s="10">
        <f>Z56+'Charges variables'!AA35-'Charges variables'!AA17</f>
        <v>0</v>
      </c>
      <c r="AB56" s="10">
        <f>AA56+'Charges variables'!AB35-'Charges variables'!AB17</f>
        <v>0</v>
      </c>
      <c r="AC56" s="10">
        <f>AB56+'Charges variables'!AC35-'Charges variables'!AC17</f>
        <v>0</v>
      </c>
      <c r="AD56" s="10">
        <f>AC56+'Charges variables'!AD35-'Charges variables'!AD17</f>
        <v>0</v>
      </c>
      <c r="AE56" s="10">
        <f>AD56+'Charges variables'!AE35-'Charges variables'!AE17</f>
        <v>0</v>
      </c>
      <c r="AF56" s="10">
        <f>AE56+'Charges variables'!AF35-'Charges variables'!AF17</f>
        <v>0</v>
      </c>
      <c r="AG56" s="10">
        <f>AF56+'Charges variables'!AG35-'Charges variables'!AG17</f>
        <v>0</v>
      </c>
      <c r="AH56" s="10">
        <f>AG56+'Charges variables'!AH35-'Charges variables'!AH17</f>
        <v>0</v>
      </c>
      <c r="AI56" s="10">
        <f>AH56+'Charges variables'!AI35-'Charges variables'!AI17</f>
        <v>0</v>
      </c>
      <c r="AJ56" s="10">
        <f>AI56+'Charges variables'!AJ35-'Charges variables'!AJ17</f>
        <v>0</v>
      </c>
      <c r="AK56" s="10">
        <f>AJ56+'Charges variables'!AK35-'Charges variables'!AK17</f>
        <v>0</v>
      </c>
      <c r="AL56" s="10">
        <f>AK56+'Charges variables'!AL35-'Charges variables'!AL17</f>
        <v>0</v>
      </c>
      <c r="AM56" s="10">
        <f>AL56+'Charges variables'!AM35-'Charges variables'!AM17</f>
        <v>0</v>
      </c>
      <c r="AN56" s="10">
        <f>AM56+'Charges variables'!AN35-'Charges variables'!AN17</f>
        <v>0</v>
      </c>
      <c r="AO56" s="10">
        <f>AN56+'Charges variables'!AO35-'Charges variables'!AO17</f>
        <v>0</v>
      </c>
      <c r="AP56" s="10">
        <f>AO56+'Charges variables'!AP35-'Charges variables'!AP17</f>
        <v>0</v>
      </c>
      <c r="AQ56" s="10">
        <f>AP56+'Charges variables'!AQ35-'Charges variables'!AQ17</f>
        <v>0</v>
      </c>
      <c r="AR56" s="10">
        <f>AQ56+'Charges variables'!AR35-'Charges variables'!AR17</f>
        <v>0</v>
      </c>
      <c r="AS56" s="10">
        <f>AR56+'Charges variables'!AS35-'Charges variables'!AS17</f>
        <v>0</v>
      </c>
      <c r="AT56" s="10">
        <f>AS56+'Charges variables'!AT35-'Charges variables'!AT17</f>
        <v>0</v>
      </c>
      <c r="AU56" s="10">
        <f>AT56+'Charges variables'!AU35-'Charges variables'!AU17</f>
        <v>0</v>
      </c>
      <c r="AV56" s="10">
        <f>AU56+'Charges variables'!AV35-'Charges variables'!AV17</f>
        <v>0</v>
      </c>
      <c r="AW56" s="10">
        <f>AV56+'Charges variables'!AW35-'Charges variables'!AW17</f>
        <v>0</v>
      </c>
      <c r="AX56" s="10">
        <f>AW56+'Charges variables'!AX35-'Charges variables'!AX17</f>
        <v>0</v>
      </c>
      <c r="AY56" s="10">
        <f>AX56+'Charges variables'!AY35-'Charges variables'!AY17</f>
        <v>0</v>
      </c>
      <c r="AZ56" s="10">
        <f>AY56+'Charges variables'!AZ35-'Charges variables'!AZ17</f>
        <v>0</v>
      </c>
      <c r="BA56" s="10">
        <f>AZ56+'Charges variables'!BA35-'Charges variables'!BA17</f>
        <v>0</v>
      </c>
      <c r="BB56" s="10">
        <f>BA56+'Charges variables'!BB35-'Charges variables'!BB17</f>
        <v>0</v>
      </c>
      <c r="BC56" s="10">
        <f>BB56+'Charges variables'!BC35-'Charges variables'!BC17</f>
        <v>0</v>
      </c>
      <c r="BD56" s="10">
        <f>BC56+'Charges variables'!BD35-'Charges variables'!BD17</f>
        <v>0</v>
      </c>
      <c r="BE56" s="10">
        <f>BD56+'Charges variables'!BE35-'Charges variables'!BE17</f>
        <v>0</v>
      </c>
      <c r="BF56" s="10">
        <f>BE56+'Charges variables'!BF35-'Charges variables'!BF17</f>
        <v>0</v>
      </c>
      <c r="BG56" s="10">
        <f>BF56+'Charges variables'!BG35-'Charges variables'!BG17</f>
        <v>0</v>
      </c>
      <c r="BH56" s="10">
        <f>BG56+'Charges variables'!BH35-'Charges variables'!BH17</f>
        <v>0</v>
      </c>
      <c r="BI56" s="10">
        <f>BH56+'Charges variables'!BI35-'Charges variables'!BI17</f>
        <v>0</v>
      </c>
      <c r="BJ56" s="10">
        <f>BI56+'Charges variables'!BJ35-'Charges variables'!BJ17</f>
        <v>0</v>
      </c>
      <c r="BK56" s="10">
        <f>BJ56+'Charges variables'!BK35-'Charges variables'!BK17</f>
        <v>0</v>
      </c>
      <c r="BL56" s="10">
        <f>BK56+'Charges variables'!BL35-'Charges variables'!BL17</f>
        <v>0</v>
      </c>
      <c r="BM56" s="10">
        <f>BL56+'Charges variables'!BM35-'Charges variables'!BM17</f>
        <v>0</v>
      </c>
      <c r="BN56" s="10">
        <f>BM56+'Charges variables'!BN35-'Charges variables'!BN17</f>
        <v>0</v>
      </c>
      <c r="BO56" s="10">
        <f>BN56+'Charges variables'!BO35-'Charges variables'!BO17</f>
        <v>0</v>
      </c>
      <c r="BP56" s="10">
        <f>BO56+'Charges variables'!BP35-'Charges variables'!BP17</f>
        <v>0</v>
      </c>
      <c r="BQ56" s="10">
        <f>BP56+'Charges variables'!BQ35-'Charges variables'!BQ17</f>
        <v>0</v>
      </c>
      <c r="BR56" s="10">
        <f>BQ56+'Charges variables'!BR35-'Charges variables'!BR17</f>
        <v>0</v>
      </c>
      <c r="BS56" s="10">
        <f>BR56+'Charges variables'!BS35-'Charges variables'!BS17</f>
        <v>0</v>
      </c>
      <c r="BT56" s="10">
        <f>BS56+'Charges variables'!BT35-'Charges variables'!BT17</f>
        <v>0</v>
      </c>
      <c r="BU56" s="10">
        <f>BT56+'Charges variables'!BU35-'Charges variables'!BU17</f>
        <v>0</v>
      </c>
      <c r="BV56" s="10">
        <f>BU56+'Charges variables'!BV35-'Charges variables'!BV17</f>
        <v>0</v>
      </c>
      <c r="BW56" s="10">
        <f>BV56+'Charges variables'!BW35-'Charges variables'!BW17</f>
        <v>0</v>
      </c>
      <c r="BX56" s="10">
        <f>BW56+'Charges variables'!BX35-'Charges variables'!BX17</f>
        <v>0</v>
      </c>
      <c r="BY56" s="10">
        <f>BX56+'Charges variables'!BY35-'Charges variables'!BY17</f>
        <v>0</v>
      </c>
      <c r="BZ56" s="10">
        <f>BY56+'Charges variables'!BZ35-'Charges variables'!BZ17</f>
        <v>0</v>
      </c>
      <c r="CA56" s="10">
        <f>BZ56+'Charges variables'!CA35-'Charges variables'!CA17</f>
        <v>0</v>
      </c>
      <c r="CB56" s="10">
        <f>CA56+'Charges variables'!CB35-'Charges variables'!CB17</f>
        <v>0</v>
      </c>
      <c r="CC56" s="10">
        <f>CB56+'Charges variables'!CC35-'Charges variables'!CC17</f>
        <v>0</v>
      </c>
      <c r="CD56" s="10">
        <f>CC56+'Charges variables'!CD35-'Charges variables'!CD17</f>
        <v>0</v>
      </c>
      <c r="CE56" s="10">
        <f>CD56+'Charges variables'!CE35-'Charges variables'!CE17</f>
        <v>0</v>
      </c>
      <c r="CF56" s="10">
        <f>CE56+'Charges variables'!CF35-'Charges variables'!CF17</f>
        <v>0</v>
      </c>
      <c r="CG56" s="10">
        <f>CF56+'Charges variables'!CG35-'Charges variables'!CG17</f>
        <v>0</v>
      </c>
      <c r="CH56" s="10">
        <f>CG56+'Charges variables'!CH35-'Charges variables'!CH17</f>
        <v>0</v>
      </c>
      <c r="CI56" s="10">
        <f>CH56+'Charges variables'!CI35-'Charges variables'!CI17</f>
        <v>0</v>
      </c>
      <c r="CJ56" s="10">
        <f>CI56+'Charges variables'!CJ35-'Charges variables'!CJ17</f>
        <v>0</v>
      </c>
      <c r="CK56" s="10">
        <f>CJ56+'Charges variables'!CK35-'Charges variables'!CK17</f>
        <v>0</v>
      </c>
      <c r="CL56" s="10">
        <f>CK56+'Charges variables'!CL35-'Charges variables'!CL17</f>
        <v>0</v>
      </c>
      <c r="CM56" s="10">
        <f>CL56+'Charges variables'!CM35-'Charges variables'!CM17</f>
        <v>0</v>
      </c>
      <c r="CN56" s="10">
        <f>CM56+'Charges variables'!CN35-'Charges variables'!CN17</f>
        <v>0</v>
      </c>
      <c r="CO56" s="10">
        <f>CN56+'Charges variables'!CO35-'Charges variables'!CO17</f>
        <v>0</v>
      </c>
      <c r="CP56" s="10">
        <f>CO56+'Charges variables'!CP35-'Charges variables'!CP17</f>
        <v>0</v>
      </c>
      <c r="CQ56" s="10">
        <f>CP56+'Charges variables'!CQ35-'Charges variables'!CQ17</f>
        <v>0</v>
      </c>
      <c r="CR56" s="10">
        <f>CQ56+'Charges variables'!CR35-'Charges variables'!CR17</f>
        <v>0</v>
      </c>
      <c r="CS56" s="10">
        <f>CR56+'Charges variables'!CS35-'Charges variables'!CS17</f>
        <v>0</v>
      </c>
      <c r="CT56" s="10">
        <f>CS56+'Charges variables'!CT35-'Charges variables'!CT17</f>
        <v>0</v>
      </c>
      <c r="CU56" s="10">
        <f>CT56+'Charges variables'!CU35-'Charges variables'!CU17</f>
        <v>0</v>
      </c>
      <c r="CV56" s="10">
        <f>CU56+'Charges variables'!CV35-'Charges variables'!CV17</f>
        <v>0</v>
      </c>
      <c r="CW56" s="10">
        <f>CV56+'Charges variables'!CW35-'Charges variables'!CW17</f>
        <v>0</v>
      </c>
      <c r="CX56" s="10">
        <f>CW56+'Charges variables'!CX35-'Charges variables'!CX17</f>
        <v>0</v>
      </c>
      <c r="CY56" s="10">
        <f>CX56+'Charges variables'!CY35-'Charges variables'!CY17</f>
        <v>0</v>
      </c>
      <c r="CZ56" s="10">
        <f>CY56+'Charges variables'!CZ35-'Charges variables'!CZ17</f>
        <v>0</v>
      </c>
      <c r="DA56" s="10">
        <f>CZ56+'Charges variables'!DA35-'Charges variables'!DA17</f>
        <v>0</v>
      </c>
      <c r="DB56" s="10">
        <f>DA56+'Charges variables'!DB35-'Charges variables'!DB17</f>
        <v>0</v>
      </c>
      <c r="DC56" s="10">
        <f>DB56+'Charges variables'!DC35-'Charges variables'!DC17</f>
        <v>0</v>
      </c>
      <c r="DD56" s="10">
        <f>DC56+'Charges variables'!DD35-'Charges variables'!DD17</f>
        <v>0</v>
      </c>
      <c r="DE56" s="10">
        <f>DD56+'Charges variables'!DE35-'Charges variables'!DE17</f>
        <v>0</v>
      </c>
      <c r="DF56" s="10">
        <f>DE56+'Charges variables'!DF35-'Charges variables'!DF17</f>
        <v>0</v>
      </c>
      <c r="DG56" s="10">
        <f>DF56+'Charges variables'!DG35-'Charges variables'!DG17</f>
        <v>0</v>
      </c>
    </row>
    <row r="57">
      <c r="C57" s="6">
        <f>CONFIG!$C$23</f>
        <v>0</v>
      </c>
      <c r="D57" s="10">
        <f>'Charges variables'!D36-'Charges variables'!D18</f>
        <v>0</v>
      </c>
      <c r="E57" s="10">
        <f>D57+'Charges variables'!E36-'Charges variables'!E18</f>
        <v>0</v>
      </c>
      <c r="F57" s="10">
        <f>E57+'Charges variables'!F36-'Charges variables'!F18</f>
        <v>0</v>
      </c>
      <c r="G57" s="10">
        <f>F57+'Charges variables'!G36-'Charges variables'!G18</f>
        <v>0</v>
      </c>
      <c r="H57" s="10">
        <f>G57+'Charges variables'!H36-'Charges variables'!H18</f>
        <v>0</v>
      </c>
      <c r="I57" s="10">
        <f>H57+'Charges variables'!I36-'Charges variables'!I18</f>
        <v>0</v>
      </c>
      <c r="J57" s="10">
        <f>I57+'Charges variables'!J36-'Charges variables'!J18</f>
        <v>0</v>
      </c>
      <c r="K57" s="10">
        <f>J57+'Charges variables'!K36-'Charges variables'!K18</f>
        <v>0</v>
      </c>
      <c r="L57" s="10">
        <f>K57+'Charges variables'!L36-'Charges variables'!L18</f>
        <v>0</v>
      </c>
      <c r="M57" s="10">
        <f>L57+'Charges variables'!M36-'Charges variables'!M18</f>
        <v>0</v>
      </c>
      <c r="N57" s="10">
        <f>M57+'Charges variables'!N36-'Charges variables'!N18</f>
        <v>0</v>
      </c>
      <c r="O57" s="10">
        <f>N57+'Charges variables'!O36-'Charges variables'!O18</f>
        <v>0</v>
      </c>
      <c r="P57" s="10">
        <f>O57+'Charges variables'!P36-'Charges variables'!P18</f>
        <v>0</v>
      </c>
      <c r="Q57" s="10">
        <f>P57+'Charges variables'!Q36-'Charges variables'!Q18</f>
        <v>0</v>
      </c>
      <c r="R57" s="10">
        <f>Q57+'Charges variables'!R36-'Charges variables'!R18</f>
        <v>0</v>
      </c>
      <c r="S57" s="10">
        <f>R57+'Charges variables'!S36-'Charges variables'!S18</f>
        <v>0</v>
      </c>
      <c r="T57" s="10">
        <f>S57+'Charges variables'!T36-'Charges variables'!T18</f>
        <v>0</v>
      </c>
      <c r="U57" s="10">
        <f>T57+'Charges variables'!U36-'Charges variables'!U18</f>
        <v>0</v>
      </c>
      <c r="V57" s="10">
        <f>U57+'Charges variables'!V36-'Charges variables'!V18</f>
        <v>0</v>
      </c>
      <c r="W57" s="10">
        <f>V57+'Charges variables'!W36-'Charges variables'!W18</f>
        <v>0</v>
      </c>
      <c r="X57" s="10">
        <f>W57+'Charges variables'!X36-'Charges variables'!X18</f>
        <v>0</v>
      </c>
      <c r="Y57" s="10">
        <f>X57+'Charges variables'!Y36-'Charges variables'!Y18</f>
        <v>0</v>
      </c>
      <c r="Z57" s="10">
        <f>Y57+'Charges variables'!Z36-'Charges variables'!Z18</f>
        <v>0</v>
      </c>
      <c r="AA57" s="10">
        <f>Z57+'Charges variables'!AA36-'Charges variables'!AA18</f>
        <v>0</v>
      </c>
      <c r="AB57" s="10">
        <f>AA57+'Charges variables'!AB36-'Charges variables'!AB18</f>
        <v>0</v>
      </c>
      <c r="AC57" s="10">
        <f>AB57+'Charges variables'!AC36-'Charges variables'!AC18</f>
        <v>0</v>
      </c>
      <c r="AD57" s="10">
        <f>AC57+'Charges variables'!AD36-'Charges variables'!AD18</f>
        <v>0</v>
      </c>
      <c r="AE57" s="10">
        <f>AD57+'Charges variables'!AE36-'Charges variables'!AE18</f>
        <v>0</v>
      </c>
      <c r="AF57" s="10">
        <f>AE57+'Charges variables'!AF36-'Charges variables'!AF18</f>
        <v>0</v>
      </c>
      <c r="AG57" s="10">
        <f>AF57+'Charges variables'!AG36-'Charges variables'!AG18</f>
        <v>0</v>
      </c>
      <c r="AH57" s="10">
        <f>AG57+'Charges variables'!AH36-'Charges variables'!AH18</f>
        <v>0</v>
      </c>
      <c r="AI57" s="10">
        <f>AH57+'Charges variables'!AI36-'Charges variables'!AI18</f>
        <v>0</v>
      </c>
      <c r="AJ57" s="10">
        <f>AI57+'Charges variables'!AJ36-'Charges variables'!AJ18</f>
        <v>0</v>
      </c>
      <c r="AK57" s="10">
        <f>AJ57+'Charges variables'!AK36-'Charges variables'!AK18</f>
        <v>0</v>
      </c>
      <c r="AL57" s="10">
        <f>AK57+'Charges variables'!AL36-'Charges variables'!AL18</f>
        <v>0</v>
      </c>
      <c r="AM57" s="10">
        <f>AL57+'Charges variables'!AM36-'Charges variables'!AM18</f>
        <v>0</v>
      </c>
      <c r="AN57" s="10">
        <f>AM57+'Charges variables'!AN36-'Charges variables'!AN18</f>
        <v>0</v>
      </c>
      <c r="AO57" s="10">
        <f>AN57+'Charges variables'!AO36-'Charges variables'!AO18</f>
        <v>0</v>
      </c>
      <c r="AP57" s="10">
        <f>AO57+'Charges variables'!AP36-'Charges variables'!AP18</f>
        <v>0</v>
      </c>
      <c r="AQ57" s="10">
        <f>AP57+'Charges variables'!AQ36-'Charges variables'!AQ18</f>
        <v>0</v>
      </c>
      <c r="AR57" s="10">
        <f>AQ57+'Charges variables'!AR36-'Charges variables'!AR18</f>
        <v>0</v>
      </c>
      <c r="AS57" s="10">
        <f>AR57+'Charges variables'!AS36-'Charges variables'!AS18</f>
        <v>0</v>
      </c>
      <c r="AT57" s="10">
        <f>AS57+'Charges variables'!AT36-'Charges variables'!AT18</f>
        <v>0</v>
      </c>
      <c r="AU57" s="10">
        <f>AT57+'Charges variables'!AU36-'Charges variables'!AU18</f>
        <v>0</v>
      </c>
      <c r="AV57" s="10">
        <f>AU57+'Charges variables'!AV36-'Charges variables'!AV18</f>
        <v>0</v>
      </c>
      <c r="AW57" s="10">
        <f>AV57+'Charges variables'!AW36-'Charges variables'!AW18</f>
        <v>0</v>
      </c>
      <c r="AX57" s="10">
        <f>AW57+'Charges variables'!AX36-'Charges variables'!AX18</f>
        <v>0</v>
      </c>
      <c r="AY57" s="10">
        <f>AX57+'Charges variables'!AY36-'Charges variables'!AY18</f>
        <v>0</v>
      </c>
      <c r="AZ57" s="10">
        <f>AY57+'Charges variables'!AZ36-'Charges variables'!AZ18</f>
        <v>0</v>
      </c>
      <c r="BA57" s="10">
        <f>AZ57+'Charges variables'!BA36-'Charges variables'!BA18</f>
        <v>0</v>
      </c>
      <c r="BB57" s="10">
        <f>BA57+'Charges variables'!BB36-'Charges variables'!BB18</f>
        <v>0</v>
      </c>
      <c r="BC57" s="10">
        <f>BB57+'Charges variables'!BC36-'Charges variables'!BC18</f>
        <v>0</v>
      </c>
      <c r="BD57" s="10">
        <f>BC57+'Charges variables'!BD36-'Charges variables'!BD18</f>
        <v>0</v>
      </c>
      <c r="BE57" s="10">
        <f>BD57+'Charges variables'!BE36-'Charges variables'!BE18</f>
        <v>0</v>
      </c>
      <c r="BF57" s="10">
        <f>BE57+'Charges variables'!BF36-'Charges variables'!BF18</f>
        <v>0</v>
      </c>
      <c r="BG57" s="10">
        <f>BF57+'Charges variables'!BG36-'Charges variables'!BG18</f>
        <v>0</v>
      </c>
      <c r="BH57" s="10">
        <f>BG57+'Charges variables'!BH36-'Charges variables'!BH18</f>
        <v>0</v>
      </c>
      <c r="BI57" s="10">
        <f>BH57+'Charges variables'!BI36-'Charges variables'!BI18</f>
        <v>0</v>
      </c>
      <c r="BJ57" s="10">
        <f>BI57+'Charges variables'!BJ36-'Charges variables'!BJ18</f>
        <v>0</v>
      </c>
      <c r="BK57" s="10">
        <f>BJ57+'Charges variables'!BK36-'Charges variables'!BK18</f>
        <v>0</v>
      </c>
      <c r="BL57" s="10">
        <f>BK57+'Charges variables'!BL36-'Charges variables'!BL18</f>
        <v>0</v>
      </c>
      <c r="BM57" s="10">
        <f>BL57+'Charges variables'!BM36-'Charges variables'!BM18</f>
        <v>0</v>
      </c>
      <c r="BN57" s="10">
        <f>BM57+'Charges variables'!BN36-'Charges variables'!BN18</f>
        <v>0</v>
      </c>
      <c r="BO57" s="10">
        <f>BN57+'Charges variables'!BO36-'Charges variables'!BO18</f>
        <v>0</v>
      </c>
      <c r="BP57" s="10">
        <f>BO57+'Charges variables'!BP36-'Charges variables'!BP18</f>
        <v>0</v>
      </c>
      <c r="BQ57" s="10">
        <f>BP57+'Charges variables'!BQ36-'Charges variables'!BQ18</f>
        <v>0</v>
      </c>
      <c r="BR57" s="10">
        <f>BQ57+'Charges variables'!BR36-'Charges variables'!BR18</f>
        <v>0</v>
      </c>
      <c r="BS57" s="10">
        <f>BR57+'Charges variables'!BS36-'Charges variables'!BS18</f>
        <v>0</v>
      </c>
      <c r="BT57" s="10">
        <f>BS57+'Charges variables'!BT36-'Charges variables'!BT18</f>
        <v>0</v>
      </c>
      <c r="BU57" s="10">
        <f>BT57+'Charges variables'!BU36-'Charges variables'!BU18</f>
        <v>0</v>
      </c>
      <c r="BV57" s="10">
        <f>BU57+'Charges variables'!BV36-'Charges variables'!BV18</f>
        <v>0</v>
      </c>
      <c r="BW57" s="10">
        <f>BV57+'Charges variables'!BW36-'Charges variables'!BW18</f>
        <v>0</v>
      </c>
      <c r="BX57" s="10">
        <f>BW57+'Charges variables'!BX36-'Charges variables'!BX18</f>
        <v>0</v>
      </c>
      <c r="BY57" s="10">
        <f>BX57+'Charges variables'!BY36-'Charges variables'!BY18</f>
        <v>0</v>
      </c>
      <c r="BZ57" s="10">
        <f>BY57+'Charges variables'!BZ36-'Charges variables'!BZ18</f>
        <v>0</v>
      </c>
      <c r="CA57" s="10">
        <f>BZ57+'Charges variables'!CA36-'Charges variables'!CA18</f>
        <v>0</v>
      </c>
      <c r="CB57" s="10">
        <f>CA57+'Charges variables'!CB36-'Charges variables'!CB18</f>
        <v>0</v>
      </c>
      <c r="CC57" s="10">
        <f>CB57+'Charges variables'!CC36-'Charges variables'!CC18</f>
        <v>0</v>
      </c>
      <c r="CD57" s="10">
        <f>CC57+'Charges variables'!CD36-'Charges variables'!CD18</f>
        <v>0</v>
      </c>
      <c r="CE57" s="10">
        <f>CD57+'Charges variables'!CE36-'Charges variables'!CE18</f>
        <v>0</v>
      </c>
      <c r="CF57" s="10">
        <f>CE57+'Charges variables'!CF36-'Charges variables'!CF18</f>
        <v>0</v>
      </c>
      <c r="CG57" s="10">
        <f>CF57+'Charges variables'!CG36-'Charges variables'!CG18</f>
        <v>0</v>
      </c>
      <c r="CH57" s="10">
        <f>CG57+'Charges variables'!CH36-'Charges variables'!CH18</f>
        <v>0</v>
      </c>
      <c r="CI57" s="10">
        <f>CH57+'Charges variables'!CI36-'Charges variables'!CI18</f>
        <v>0</v>
      </c>
      <c r="CJ57" s="10">
        <f>CI57+'Charges variables'!CJ36-'Charges variables'!CJ18</f>
        <v>0</v>
      </c>
      <c r="CK57" s="10">
        <f>CJ57+'Charges variables'!CK36-'Charges variables'!CK18</f>
        <v>0</v>
      </c>
      <c r="CL57" s="10">
        <f>CK57+'Charges variables'!CL36-'Charges variables'!CL18</f>
        <v>0</v>
      </c>
      <c r="CM57" s="10">
        <f>CL57+'Charges variables'!CM36-'Charges variables'!CM18</f>
        <v>0</v>
      </c>
      <c r="CN57" s="10">
        <f>CM57+'Charges variables'!CN36-'Charges variables'!CN18</f>
        <v>0</v>
      </c>
      <c r="CO57" s="10">
        <f>CN57+'Charges variables'!CO36-'Charges variables'!CO18</f>
        <v>0</v>
      </c>
      <c r="CP57" s="10">
        <f>CO57+'Charges variables'!CP36-'Charges variables'!CP18</f>
        <v>0</v>
      </c>
      <c r="CQ57" s="10">
        <f>CP57+'Charges variables'!CQ36-'Charges variables'!CQ18</f>
        <v>0</v>
      </c>
      <c r="CR57" s="10">
        <f>CQ57+'Charges variables'!CR36-'Charges variables'!CR18</f>
        <v>0</v>
      </c>
      <c r="CS57" s="10">
        <f>CR57+'Charges variables'!CS36-'Charges variables'!CS18</f>
        <v>0</v>
      </c>
      <c r="CT57" s="10">
        <f>CS57+'Charges variables'!CT36-'Charges variables'!CT18</f>
        <v>0</v>
      </c>
      <c r="CU57" s="10">
        <f>CT57+'Charges variables'!CU36-'Charges variables'!CU18</f>
        <v>0</v>
      </c>
      <c r="CV57" s="10">
        <f>CU57+'Charges variables'!CV36-'Charges variables'!CV18</f>
        <v>0</v>
      </c>
      <c r="CW57" s="10">
        <f>CV57+'Charges variables'!CW36-'Charges variables'!CW18</f>
        <v>0</v>
      </c>
      <c r="CX57" s="10">
        <f>CW57+'Charges variables'!CX36-'Charges variables'!CX18</f>
        <v>0</v>
      </c>
      <c r="CY57" s="10">
        <f>CX57+'Charges variables'!CY36-'Charges variables'!CY18</f>
        <v>0</v>
      </c>
      <c r="CZ57" s="10">
        <f>CY57+'Charges variables'!CZ36-'Charges variables'!CZ18</f>
        <v>0</v>
      </c>
      <c r="DA57" s="10">
        <f>CZ57+'Charges variables'!DA36-'Charges variables'!DA18</f>
        <v>0</v>
      </c>
      <c r="DB57" s="10">
        <f>DA57+'Charges variables'!DB36-'Charges variables'!DB18</f>
        <v>0</v>
      </c>
      <c r="DC57" s="10">
        <f>DB57+'Charges variables'!DC36-'Charges variables'!DC18</f>
        <v>0</v>
      </c>
      <c r="DD57" s="10">
        <f>DC57+'Charges variables'!DD36-'Charges variables'!DD18</f>
        <v>0</v>
      </c>
      <c r="DE57" s="10">
        <f>DD57+'Charges variables'!DE36-'Charges variables'!DE18</f>
        <v>0</v>
      </c>
      <c r="DF57" s="10">
        <f>DE57+'Charges variables'!DF36-'Charges variables'!DF18</f>
        <v>0</v>
      </c>
      <c r="DG57" s="10">
        <f>DF57+'Charges variables'!DG36-'Charges variables'!DG18</f>
        <v>0</v>
      </c>
    </row>
    <row r="58">
      <c r="C58" s="6">
        <f>CONFIG!$C$24</f>
        <v>0</v>
      </c>
      <c r="D58" s="10">
        <f>'Charges variables'!D37-'Charges variables'!D19</f>
        <v>0</v>
      </c>
      <c r="E58" s="10">
        <f>D58+'Charges variables'!E37-'Charges variables'!E19</f>
        <v>0</v>
      </c>
      <c r="F58" s="10">
        <f>E58+'Charges variables'!F37-'Charges variables'!F19</f>
        <v>0</v>
      </c>
      <c r="G58" s="10">
        <f>F58+'Charges variables'!G37-'Charges variables'!G19</f>
        <v>0</v>
      </c>
      <c r="H58" s="10">
        <f>G58+'Charges variables'!H37-'Charges variables'!H19</f>
        <v>0</v>
      </c>
      <c r="I58" s="10">
        <f>H58+'Charges variables'!I37-'Charges variables'!I19</f>
        <v>0</v>
      </c>
      <c r="J58" s="10">
        <f>I58+'Charges variables'!J37-'Charges variables'!J19</f>
        <v>0</v>
      </c>
      <c r="K58" s="10">
        <f>J58+'Charges variables'!K37-'Charges variables'!K19</f>
        <v>0</v>
      </c>
      <c r="L58" s="10">
        <f>K58+'Charges variables'!L37-'Charges variables'!L19</f>
        <v>0</v>
      </c>
      <c r="M58" s="10">
        <f>L58+'Charges variables'!M37-'Charges variables'!M19</f>
        <v>0</v>
      </c>
      <c r="N58" s="10">
        <f>M58+'Charges variables'!N37-'Charges variables'!N19</f>
        <v>0</v>
      </c>
      <c r="O58" s="10">
        <f>N58+'Charges variables'!O37-'Charges variables'!O19</f>
        <v>0</v>
      </c>
      <c r="P58" s="10">
        <f>O58+'Charges variables'!P37-'Charges variables'!P19</f>
        <v>0</v>
      </c>
      <c r="Q58" s="10">
        <f>P58+'Charges variables'!Q37-'Charges variables'!Q19</f>
        <v>0</v>
      </c>
      <c r="R58" s="10">
        <f>Q58+'Charges variables'!R37-'Charges variables'!R19</f>
        <v>0</v>
      </c>
      <c r="S58" s="10">
        <f>R58+'Charges variables'!S37-'Charges variables'!S19</f>
        <v>0</v>
      </c>
      <c r="T58" s="10">
        <f>S58+'Charges variables'!T37-'Charges variables'!T19</f>
        <v>0</v>
      </c>
      <c r="U58" s="10">
        <f>T58+'Charges variables'!U37-'Charges variables'!U19</f>
        <v>0</v>
      </c>
      <c r="V58" s="10">
        <f>U58+'Charges variables'!V37-'Charges variables'!V19</f>
        <v>0</v>
      </c>
      <c r="W58" s="10">
        <f>V58+'Charges variables'!W37-'Charges variables'!W19</f>
        <v>0</v>
      </c>
      <c r="X58" s="10">
        <f>W58+'Charges variables'!X37-'Charges variables'!X19</f>
        <v>0</v>
      </c>
      <c r="Y58" s="10">
        <f>X58+'Charges variables'!Y37-'Charges variables'!Y19</f>
        <v>0</v>
      </c>
      <c r="Z58" s="10">
        <f>Y58+'Charges variables'!Z37-'Charges variables'!Z19</f>
        <v>0</v>
      </c>
      <c r="AA58" s="10">
        <f>Z58+'Charges variables'!AA37-'Charges variables'!AA19</f>
        <v>0</v>
      </c>
      <c r="AB58" s="10">
        <f>AA58+'Charges variables'!AB37-'Charges variables'!AB19</f>
        <v>0</v>
      </c>
      <c r="AC58" s="10">
        <f>AB58+'Charges variables'!AC37-'Charges variables'!AC19</f>
        <v>0</v>
      </c>
      <c r="AD58" s="10">
        <f>AC58+'Charges variables'!AD37-'Charges variables'!AD19</f>
        <v>0</v>
      </c>
      <c r="AE58" s="10">
        <f>AD58+'Charges variables'!AE37-'Charges variables'!AE19</f>
        <v>0</v>
      </c>
      <c r="AF58" s="10">
        <f>AE58+'Charges variables'!AF37-'Charges variables'!AF19</f>
        <v>0</v>
      </c>
      <c r="AG58" s="10">
        <f>AF58+'Charges variables'!AG37-'Charges variables'!AG19</f>
        <v>0</v>
      </c>
      <c r="AH58" s="10">
        <f>AG58+'Charges variables'!AH37-'Charges variables'!AH19</f>
        <v>0</v>
      </c>
      <c r="AI58" s="10">
        <f>AH58+'Charges variables'!AI37-'Charges variables'!AI19</f>
        <v>0</v>
      </c>
      <c r="AJ58" s="10">
        <f>AI58+'Charges variables'!AJ37-'Charges variables'!AJ19</f>
        <v>0</v>
      </c>
      <c r="AK58" s="10">
        <f>AJ58+'Charges variables'!AK37-'Charges variables'!AK19</f>
        <v>0</v>
      </c>
      <c r="AL58" s="10">
        <f>AK58+'Charges variables'!AL37-'Charges variables'!AL19</f>
        <v>0</v>
      </c>
      <c r="AM58" s="10">
        <f>AL58+'Charges variables'!AM37-'Charges variables'!AM19</f>
        <v>0</v>
      </c>
      <c r="AN58" s="10">
        <f>AM58+'Charges variables'!AN37-'Charges variables'!AN19</f>
        <v>0</v>
      </c>
      <c r="AO58" s="10">
        <f>AN58+'Charges variables'!AO37-'Charges variables'!AO19</f>
        <v>0</v>
      </c>
      <c r="AP58" s="10">
        <f>AO58+'Charges variables'!AP37-'Charges variables'!AP19</f>
        <v>0</v>
      </c>
      <c r="AQ58" s="10">
        <f>AP58+'Charges variables'!AQ37-'Charges variables'!AQ19</f>
        <v>0</v>
      </c>
      <c r="AR58" s="10">
        <f>AQ58+'Charges variables'!AR37-'Charges variables'!AR19</f>
        <v>0</v>
      </c>
      <c r="AS58" s="10">
        <f>AR58+'Charges variables'!AS37-'Charges variables'!AS19</f>
        <v>0</v>
      </c>
      <c r="AT58" s="10">
        <f>AS58+'Charges variables'!AT37-'Charges variables'!AT19</f>
        <v>0</v>
      </c>
      <c r="AU58" s="10">
        <f>AT58+'Charges variables'!AU37-'Charges variables'!AU19</f>
        <v>0</v>
      </c>
      <c r="AV58" s="10">
        <f>AU58+'Charges variables'!AV37-'Charges variables'!AV19</f>
        <v>0</v>
      </c>
      <c r="AW58" s="10">
        <f>AV58+'Charges variables'!AW37-'Charges variables'!AW19</f>
        <v>0</v>
      </c>
      <c r="AX58" s="10">
        <f>AW58+'Charges variables'!AX37-'Charges variables'!AX19</f>
        <v>0</v>
      </c>
      <c r="AY58" s="10">
        <f>AX58+'Charges variables'!AY37-'Charges variables'!AY19</f>
        <v>0</v>
      </c>
      <c r="AZ58" s="10">
        <f>AY58+'Charges variables'!AZ37-'Charges variables'!AZ19</f>
        <v>0</v>
      </c>
      <c r="BA58" s="10">
        <f>AZ58+'Charges variables'!BA37-'Charges variables'!BA19</f>
        <v>0</v>
      </c>
      <c r="BB58" s="10">
        <f>BA58+'Charges variables'!BB37-'Charges variables'!BB19</f>
        <v>0</v>
      </c>
      <c r="BC58" s="10">
        <f>BB58+'Charges variables'!BC37-'Charges variables'!BC19</f>
        <v>0</v>
      </c>
      <c r="BD58" s="10">
        <f>BC58+'Charges variables'!BD37-'Charges variables'!BD19</f>
        <v>0</v>
      </c>
      <c r="BE58" s="10">
        <f>BD58+'Charges variables'!BE37-'Charges variables'!BE19</f>
        <v>0</v>
      </c>
      <c r="BF58" s="10">
        <f>BE58+'Charges variables'!BF37-'Charges variables'!BF19</f>
        <v>0</v>
      </c>
      <c r="BG58" s="10">
        <f>BF58+'Charges variables'!BG37-'Charges variables'!BG19</f>
        <v>0</v>
      </c>
      <c r="BH58" s="10">
        <f>BG58+'Charges variables'!BH37-'Charges variables'!BH19</f>
        <v>0</v>
      </c>
      <c r="BI58" s="10">
        <f>BH58+'Charges variables'!BI37-'Charges variables'!BI19</f>
        <v>0</v>
      </c>
      <c r="BJ58" s="10">
        <f>BI58+'Charges variables'!BJ37-'Charges variables'!BJ19</f>
        <v>0</v>
      </c>
      <c r="BK58" s="10">
        <f>BJ58+'Charges variables'!BK37-'Charges variables'!BK19</f>
        <v>0</v>
      </c>
      <c r="BL58" s="10">
        <f>BK58+'Charges variables'!BL37-'Charges variables'!BL19</f>
        <v>0</v>
      </c>
      <c r="BM58" s="10">
        <f>BL58+'Charges variables'!BM37-'Charges variables'!BM19</f>
        <v>0</v>
      </c>
      <c r="BN58" s="10">
        <f>BM58+'Charges variables'!BN37-'Charges variables'!BN19</f>
        <v>0</v>
      </c>
      <c r="BO58" s="10">
        <f>BN58+'Charges variables'!BO37-'Charges variables'!BO19</f>
        <v>0</v>
      </c>
      <c r="BP58" s="10">
        <f>BO58+'Charges variables'!BP37-'Charges variables'!BP19</f>
        <v>0</v>
      </c>
      <c r="BQ58" s="10">
        <f>BP58+'Charges variables'!BQ37-'Charges variables'!BQ19</f>
        <v>0</v>
      </c>
      <c r="BR58" s="10">
        <f>BQ58+'Charges variables'!BR37-'Charges variables'!BR19</f>
        <v>0</v>
      </c>
      <c r="BS58" s="10">
        <f>BR58+'Charges variables'!BS37-'Charges variables'!BS19</f>
        <v>0</v>
      </c>
      <c r="BT58" s="10">
        <f>BS58+'Charges variables'!BT37-'Charges variables'!BT19</f>
        <v>0</v>
      </c>
      <c r="BU58" s="10">
        <f>BT58+'Charges variables'!BU37-'Charges variables'!BU19</f>
        <v>0</v>
      </c>
      <c r="BV58" s="10">
        <f>BU58+'Charges variables'!BV37-'Charges variables'!BV19</f>
        <v>0</v>
      </c>
      <c r="BW58" s="10">
        <f>BV58+'Charges variables'!BW37-'Charges variables'!BW19</f>
        <v>0</v>
      </c>
      <c r="BX58" s="10">
        <f>BW58+'Charges variables'!BX37-'Charges variables'!BX19</f>
        <v>0</v>
      </c>
      <c r="BY58" s="10">
        <f>BX58+'Charges variables'!BY37-'Charges variables'!BY19</f>
        <v>0</v>
      </c>
      <c r="BZ58" s="10">
        <f>BY58+'Charges variables'!BZ37-'Charges variables'!BZ19</f>
        <v>0</v>
      </c>
      <c r="CA58" s="10">
        <f>BZ58+'Charges variables'!CA37-'Charges variables'!CA19</f>
        <v>0</v>
      </c>
      <c r="CB58" s="10">
        <f>CA58+'Charges variables'!CB37-'Charges variables'!CB19</f>
        <v>0</v>
      </c>
      <c r="CC58" s="10">
        <f>CB58+'Charges variables'!CC37-'Charges variables'!CC19</f>
        <v>0</v>
      </c>
      <c r="CD58" s="10">
        <f>CC58+'Charges variables'!CD37-'Charges variables'!CD19</f>
        <v>0</v>
      </c>
      <c r="CE58" s="10">
        <f>CD58+'Charges variables'!CE37-'Charges variables'!CE19</f>
        <v>0</v>
      </c>
      <c r="CF58" s="10">
        <f>CE58+'Charges variables'!CF37-'Charges variables'!CF19</f>
        <v>0</v>
      </c>
      <c r="CG58" s="10">
        <f>CF58+'Charges variables'!CG37-'Charges variables'!CG19</f>
        <v>0</v>
      </c>
      <c r="CH58" s="10">
        <f>CG58+'Charges variables'!CH37-'Charges variables'!CH19</f>
        <v>0</v>
      </c>
      <c r="CI58" s="10">
        <f>CH58+'Charges variables'!CI37-'Charges variables'!CI19</f>
        <v>0</v>
      </c>
      <c r="CJ58" s="10">
        <f>CI58+'Charges variables'!CJ37-'Charges variables'!CJ19</f>
        <v>0</v>
      </c>
      <c r="CK58" s="10">
        <f>CJ58+'Charges variables'!CK37-'Charges variables'!CK19</f>
        <v>0</v>
      </c>
      <c r="CL58" s="10">
        <f>CK58+'Charges variables'!CL37-'Charges variables'!CL19</f>
        <v>0</v>
      </c>
      <c r="CM58" s="10">
        <f>CL58+'Charges variables'!CM37-'Charges variables'!CM19</f>
        <v>0</v>
      </c>
      <c r="CN58" s="10">
        <f>CM58+'Charges variables'!CN37-'Charges variables'!CN19</f>
        <v>0</v>
      </c>
      <c r="CO58" s="10">
        <f>CN58+'Charges variables'!CO37-'Charges variables'!CO19</f>
        <v>0</v>
      </c>
      <c r="CP58" s="10">
        <f>CO58+'Charges variables'!CP37-'Charges variables'!CP19</f>
        <v>0</v>
      </c>
      <c r="CQ58" s="10">
        <f>CP58+'Charges variables'!CQ37-'Charges variables'!CQ19</f>
        <v>0</v>
      </c>
      <c r="CR58" s="10">
        <f>CQ58+'Charges variables'!CR37-'Charges variables'!CR19</f>
        <v>0</v>
      </c>
      <c r="CS58" s="10">
        <f>CR58+'Charges variables'!CS37-'Charges variables'!CS19</f>
        <v>0</v>
      </c>
      <c r="CT58" s="10">
        <f>CS58+'Charges variables'!CT37-'Charges variables'!CT19</f>
        <v>0</v>
      </c>
      <c r="CU58" s="10">
        <f>CT58+'Charges variables'!CU37-'Charges variables'!CU19</f>
        <v>0</v>
      </c>
      <c r="CV58" s="10">
        <f>CU58+'Charges variables'!CV37-'Charges variables'!CV19</f>
        <v>0</v>
      </c>
      <c r="CW58" s="10">
        <f>CV58+'Charges variables'!CW37-'Charges variables'!CW19</f>
        <v>0</v>
      </c>
      <c r="CX58" s="10">
        <f>CW58+'Charges variables'!CX37-'Charges variables'!CX19</f>
        <v>0</v>
      </c>
      <c r="CY58" s="10">
        <f>CX58+'Charges variables'!CY37-'Charges variables'!CY19</f>
        <v>0</v>
      </c>
      <c r="CZ58" s="10">
        <f>CY58+'Charges variables'!CZ37-'Charges variables'!CZ19</f>
        <v>0</v>
      </c>
      <c r="DA58" s="10">
        <f>CZ58+'Charges variables'!DA37-'Charges variables'!DA19</f>
        <v>0</v>
      </c>
      <c r="DB58" s="10">
        <f>DA58+'Charges variables'!DB37-'Charges variables'!DB19</f>
        <v>0</v>
      </c>
      <c r="DC58" s="10">
        <f>DB58+'Charges variables'!DC37-'Charges variables'!DC19</f>
        <v>0</v>
      </c>
      <c r="DD58" s="10">
        <f>DC58+'Charges variables'!DD37-'Charges variables'!DD19</f>
        <v>0</v>
      </c>
      <c r="DE58" s="10">
        <f>DD58+'Charges variables'!DE37-'Charges variables'!DE19</f>
        <v>0</v>
      </c>
      <c r="DF58" s="10">
        <f>DE58+'Charges variables'!DF37-'Charges variables'!DF19</f>
        <v>0</v>
      </c>
      <c r="DG58" s="10">
        <f>DF58+'Charges variables'!DG37-'Charges variables'!DG19</f>
        <v>0</v>
      </c>
    </row>
    <row r="59">
      <c r="C59" s="6">
        <f>CONFIG!$C$25</f>
        <v>0</v>
      </c>
      <c r="D59" s="10">
        <f>'Charges variables'!D38-'Charges variables'!D20</f>
        <v>0</v>
      </c>
      <c r="E59" s="10">
        <f>D59+'Charges variables'!E38-'Charges variables'!E20</f>
        <v>0</v>
      </c>
      <c r="F59" s="10">
        <f>E59+'Charges variables'!F38-'Charges variables'!F20</f>
        <v>0</v>
      </c>
      <c r="G59" s="10">
        <f>F59+'Charges variables'!G38-'Charges variables'!G20</f>
        <v>0</v>
      </c>
      <c r="H59" s="10">
        <f>G59+'Charges variables'!H38-'Charges variables'!H20</f>
        <v>0</v>
      </c>
      <c r="I59" s="10">
        <f>H59+'Charges variables'!I38-'Charges variables'!I20</f>
        <v>0</v>
      </c>
      <c r="J59" s="10">
        <f>I59+'Charges variables'!J38-'Charges variables'!J20</f>
        <v>0</v>
      </c>
      <c r="K59" s="10">
        <f>J59+'Charges variables'!K38-'Charges variables'!K20</f>
        <v>0</v>
      </c>
      <c r="L59" s="10">
        <f>K59+'Charges variables'!L38-'Charges variables'!L20</f>
        <v>0</v>
      </c>
      <c r="M59" s="10">
        <f>L59+'Charges variables'!M38-'Charges variables'!M20</f>
        <v>0</v>
      </c>
      <c r="N59" s="10">
        <f>M59+'Charges variables'!N38-'Charges variables'!N20</f>
        <v>0</v>
      </c>
      <c r="O59" s="10">
        <f>N59+'Charges variables'!O38-'Charges variables'!O20</f>
        <v>0</v>
      </c>
      <c r="P59" s="10">
        <f>O59+'Charges variables'!P38-'Charges variables'!P20</f>
        <v>0</v>
      </c>
      <c r="Q59" s="10">
        <f>P59+'Charges variables'!Q38-'Charges variables'!Q20</f>
        <v>0</v>
      </c>
      <c r="R59" s="10">
        <f>Q59+'Charges variables'!R38-'Charges variables'!R20</f>
        <v>0</v>
      </c>
      <c r="S59" s="10">
        <f>R59+'Charges variables'!S38-'Charges variables'!S20</f>
        <v>0</v>
      </c>
      <c r="T59" s="10">
        <f>S59+'Charges variables'!T38-'Charges variables'!T20</f>
        <v>0</v>
      </c>
      <c r="U59" s="10">
        <f>T59+'Charges variables'!U38-'Charges variables'!U20</f>
        <v>0</v>
      </c>
      <c r="V59" s="10">
        <f>U59+'Charges variables'!V38-'Charges variables'!V20</f>
        <v>0</v>
      </c>
      <c r="W59" s="10">
        <f>V59+'Charges variables'!W38-'Charges variables'!W20</f>
        <v>0</v>
      </c>
      <c r="X59" s="10">
        <f>W59+'Charges variables'!X38-'Charges variables'!X20</f>
        <v>0</v>
      </c>
      <c r="Y59" s="10">
        <f>X59+'Charges variables'!Y38-'Charges variables'!Y20</f>
        <v>0</v>
      </c>
      <c r="Z59" s="10">
        <f>Y59+'Charges variables'!Z38-'Charges variables'!Z20</f>
        <v>0</v>
      </c>
      <c r="AA59" s="10">
        <f>Z59+'Charges variables'!AA38-'Charges variables'!AA20</f>
        <v>0</v>
      </c>
      <c r="AB59" s="10">
        <f>AA59+'Charges variables'!AB38-'Charges variables'!AB20</f>
        <v>0</v>
      </c>
      <c r="AC59" s="10">
        <f>AB59+'Charges variables'!AC38-'Charges variables'!AC20</f>
        <v>0</v>
      </c>
      <c r="AD59" s="10">
        <f>AC59+'Charges variables'!AD38-'Charges variables'!AD20</f>
        <v>0</v>
      </c>
      <c r="AE59" s="10">
        <f>AD59+'Charges variables'!AE38-'Charges variables'!AE20</f>
        <v>0</v>
      </c>
      <c r="AF59" s="10">
        <f>AE59+'Charges variables'!AF38-'Charges variables'!AF20</f>
        <v>0</v>
      </c>
      <c r="AG59" s="10">
        <f>AF59+'Charges variables'!AG38-'Charges variables'!AG20</f>
        <v>0</v>
      </c>
      <c r="AH59" s="10">
        <f>AG59+'Charges variables'!AH38-'Charges variables'!AH20</f>
        <v>0</v>
      </c>
      <c r="AI59" s="10">
        <f>AH59+'Charges variables'!AI38-'Charges variables'!AI20</f>
        <v>0</v>
      </c>
      <c r="AJ59" s="10">
        <f>AI59+'Charges variables'!AJ38-'Charges variables'!AJ20</f>
        <v>0</v>
      </c>
      <c r="AK59" s="10">
        <f>AJ59+'Charges variables'!AK38-'Charges variables'!AK20</f>
        <v>0</v>
      </c>
      <c r="AL59" s="10">
        <f>AK59+'Charges variables'!AL38-'Charges variables'!AL20</f>
        <v>0</v>
      </c>
      <c r="AM59" s="10">
        <f>AL59+'Charges variables'!AM38-'Charges variables'!AM20</f>
        <v>0</v>
      </c>
      <c r="AN59" s="10">
        <f>AM59+'Charges variables'!AN38-'Charges variables'!AN20</f>
        <v>0</v>
      </c>
      <c r="AO59" s="10">
        <f>AN59+'Charges variables'!AO38-'Charges variables'!AO20</f>
        <v>0</v>
      </c>
      <c r="AP59" s="10">
        <f>AO59+'Charges variables'!AP38-'Charges variables'!AP20</f>
        <v>0</v>
      </c>
      <c r="AQ59" s="10">
        <f>AP59+'Charges variables'!AQ38-'Charges variables'!AQ20</f>
        <v>0</v>
      </c>
      <c r="AR59" s="10">
        <f>AQ59+'Charges variables'!AR38-'Charges variables'!AR20</f>
        <v>0</v>
      </c>
      <c r="AS59" s="10">
        <f>AR59+'Charges variables'!AS38-'Charges variables'!AS20</f>
        <v>0</v>
      </c>
      <c r="AT59" s="10">
        <f>AS59+'Charges variables'!AT38-'Charges variables'!AT20</f>
        <v>0</v>
      </c>
      <c r="AU59" s="10">
        <f>AT59+'Charges variables'!AU38-'Charges variables'!AU20</f>
        <v>0</v>
      </c>
      <c r="AV59" s="10">
        <f>AU59+'Charges variables'!AV38-'Charges variables'!AV20</f>
        <v>0</v>
      </c>
      <c r="AW59" s="10">
        <f>AV59+'Charges variables'!AW38-'Charges variables'!AW20</f>
        <v>0</v>
      </c>
      <c r="AX59" s="10">
        <f>AW59+'Charges variables'!AX38-'Charges variables'!AX20</f>
        <v>0</v>
      </c>
      <c r="AY59" s="10">
        <f>AX59+'Charges variables'!AY38-'Charges variables'!AY20</f>
        <v>0</v>
      </c>
      <c r="AZ59" s="10">
        <f>AY59+'Charges variables'!AZ38-'Charges variables'!AZ20</f>
        <v>0</v>
      </c>
      <c r="BA59" s="10">
        <f>AZ59+'Charges variables'!BA38-'Charges variables'!BA20</f>
        <v>0</v>
      </c>
      <c r="BB59" s="10">
        <f>BA59+'Charges variables'!BB38-'Charges variables'!BB20</f>
        <v>0</v>
      </c>
      <c r="BC59" s="10">
        <f>BB59+'Charges variables'!BC38-'Charges variables'!BC20</f>
        <v>0</v>
      </c>
      <c r="BD59" s="10">
        <f>BC59+'Charges variables'!BD38-'Charges variables'!BD20</f>
        <v>0</v>
      </c>
      <c r="BE59" s="10">
        <f>BD59+'Charges variables'!BE38-'Charges variables'!BE20</f>
        <v>0</v>
      </c>
      <c r="BF59" s="10">
        <f>BE59+'Charges variables'!BF38-'Charges variables'!BF20</f>
        <v>0</v>
      </c>
      <c r="BG59" s="10">
        <f>BF59+'Charges variables'!BG38-'Charges variables'!BG20</f>
        <v>0</v>
      </c>
      <c r="BH59" s="10">
        <f>BG59+'Charges variables'!BH38-'Charges variables'!BH20</f>
        <v>0</v>
      </c>
      <c r="BI59" s="10">
        <f>BH59+'Charges variables'!BI38-'Charges variables'!BI20</f>
        <v>0</v>
      </c>
      <c r="BJ59" s="10">
        <f>BI59+'Charges variables'!BJ38-'Charges variables'!BJ20</f>
        <v>0</v>
      </c>
      <c r="BK59" s="10">
        <f>BJ59+'Charges variables'!BK38-'Charges variables'!BK20</f>
        <v>0</v>
      </c>
      <c r="BL59" s="10">
        <f>BK59+'Charges variables'!BL38-'Charges variables'!BL20</f>
        <v>0</v>
      </c>
      <c r="BM59" s="10">
        <f>BL59+'Charges variables'!BM38-'Charges variables'!BM20</f>
        <v>0</v>
      </c>
      <c r="BN59" s="10">
        <f>BM59+'Charges variables'!BN38-'Charges variables'!BN20</f>
        <v>0</v>
      </c>
      <c r="BO59" s="10">
        <f>BN59+'Charges variables'!BO38-'Charges variables'!BO20</f>
        <v>0</v>
      </c>
      <c r="BP59" s="10">
        <f>BO59+'Charges variables'!BP38-'Charges variables'!BP20</f>
        <v>0</v>
      </c>
      <c r="BQ59" s="10">
        <f>BP59+'Charges variables'!BQ38-'Charges variables'!BQ20</f>
        <v>0</v>
      </c>
      <c r="BR59" s="10">
        <f>BQ59+'Charges variables'!BR38-'Charges variables'!BR20</f>
        <v>0</v>
      </c>
      <c r="BS59" s="10">
        <f>BR59+'Charges variables'!BS38-'Charges variables'!BS20</f>
        <v>0</v>
      </c>
      <c r="BT59" s="10">
        <f>BS59+'Charges variables'!BT38-'Charges variables'!BT20</f>
        <v>0</v>
      </c>
      <c r="BU59" s="10">
        <f>BT59+'Charges variables'!BU38-'Charges variables'!BU20</f>
        <v>0</v>
      </c>
      <c r="BV59" s="10">
        <f>BU59+'Charges variables'!BV38-'Charges variables'!BV20</f>
        <v>0</v>
      </c>
      <c r="BW59" s="10">
        <f>BV59+'Charges variables'!BW38-'Charges variables'!BW20</f>
        <v>0</v>
      </c>
      <c r="BX59" s="10">
        <f>BW59+'Charges variables'!BX38-'Charges variables'!BX20</f>
        <v>0</v>
      </c>
      <c r="BY59" s="10">
        <f>BX59+'Charges variables'!BY38-'Charges variables'!BY20</f>
        <v>0</v>
      </c>
      <c r="BZ59" s="10">
        <f>BY59+'Charges variables'!BZ38-'Charges variables'!BZ20</f>
        <v>0</v>
      </c>
      <c r="CA59" s="10">
        <f>BZ59+'Charges variables'!CA38-'Charges variables'!CA20</f>
        <v>0</v>
      </c>
      <c r="CB59" s="10">
        <f>CA59+'Charges variables'!CB38-'Charges variables'!CB20</f>
        <v>0</v>
      </c>
      <c r="CC59" s="10">
        <f>CB59+'Charges variables'!CC38-'Charges variables'!CC20</f>
        <v>0</v>
      </c>
      <c r="CD59" s="10">
        <f>CC59+'Charges variables'!CD38-'Charges variables'!CD20</f>
        <v>0</v>
      </c>
      <c r="CE59" s="10">
        <f>CD59+'Charges variables'!CE38-'Charges variables'!CE20</f>
        <v>0</v>
      </c>
      <c r="CF59" s="10">
        <f>CE59+'Charges variables'!CF38-'Charges variables'!CF20</f>
        <v>0</v>
      </c>
      <c r="CG59" s="10">
        <f>CF59+'Charges variables'!CG38-'Charges variables'!CG20</f>
        <v>0</v>
      </c>
      <c r="CH59" s="10">
        <f>CG59+'Charges variables'!CH38-'Charges variables'!CH20</f>
        <v>0</v>
      </c>
      <c r="CI59" s="10">
        <f>CH59+'Charges variables'!CI38-'Charges variables'!CI20</f>
        <v>0</v>
      </c>
      <c r="CJ59" s="10">
        <f>CI59+'Charges variables'!CJ38-'Charges variables'!CJ20</f>
        <v>0</v>
      </c>
      <c r="CK59" s="10">
        <f>CJ59+'Charges variables'!CK38-'Charges variables'!CK20</f>
        <v>0</v>
      </c>
      <c r="CL59" s="10">
        <f>CK59+'Charges variables'!CL38-'Charges variables'!CL20</f>
        <v>0</v>
      </c>
      <c r="CM59" s="10">
        <f>CL59+'Charges variables'!CM38-'Charges variables'!CM20</f>
        <v>0</v>
      </c>
      <c r="CN59" s="10">
        <f>CM59+'Charges variables'!CN38-'Charges variables'!CN20</f>
        <v>0</v>
      </c>
      <c r="CO59" s="10">
        <f>CN59+'Charges variables'!CO38-'Charges variables'!CO20</f>
        <v>0</v>
      </c>
      <c r="CP59" s="10">
        <f>CO59+'Charges variables'!CP38-'Charges variables'!CP20</f>
        <v>0</v>
      </c>
      <c r="CQ59" s="10">
        <f>CP59+'Charges variables'!CQ38-'Charges variables'!CQ20</f>
        <v>0</v>
      </c>
      <c r="CR59" s="10">
        <f>CQ59+'Charges variables'!CR38-'Charges variables'!CR20</f>
        <v>0</v>
      </c>
      <c r="CS59" s="10">
        <f>CR59+'Charges variables'!CS38-'Charges variables'!CS20</f>
        <v>0</v>
      </c>
      <c r="CT59" s="10">
        <f>CS59+'Charges variables'!CT38-'Charges variables'!CT20</f>
        <v>0</v>
      </c>
      <c r="CU59" s="10">
        <f>CT59+'Charges variables'!CU38-'Charges variables'!CU20</f>
        <v>0</v>
      </c>
      <c r="CV59" s="10">
        <f>CU59+'Charges variables'!CV38-'Charges variables'!CV20</f>
        <v>0</v>
      </c>
      <c r="CW59" s="10">
        <f>CV59+'Charges variables'!CW38-'Charges variables'!CW20</f>
        <v>0</v>
      </c>
      <c r="CX59" s="10">
        <f>CW59+'Charges variables'!CX38-'Charges variables'!CX20</f>
        <v>0</v>
      </c>
      <c r="CY59" s="10">
        <f>CX59+'Charges variables'!CY38-'Charges variables'!CY20</f>
        <v>0</v>
      </c>
      <c r="CZ59" s="10">
        <f>CY59+'Charges variables'!CZ38-'Charges variables'!CZ20</f>
        <v>0</v>
      </c>
      <c r="DA59" s="10">
        <f>CZ59+'Charges variables'!DA38-'Charges variables'!DA20</f>
        <v>0</v>
      </c>
      <c r="DB59" s="10">
        <f>DA59+'Charges variables'!DB38-'Charges variables'!DB20</f>
        <v>0</v>
      </c>
      <c r="DC59" s="10">
        <f>DB59+'Charges variables'!DC38-'Charges variables'!DC20</f>
        <v>0</v>
      </c>
      <c r="DD59" s="10">
        <f>DC59+'Charges variables'!DD38-'Charges variables'!DD20</f>
        <v>0</v>
      </c>
      <c r="DE59" s="10">
        <f>DD59+'Charges variables'!DE38-'Charges variables'!DE20</f>
        <v>0</v>
      </c>
      <c r="DF59" s="10">
        <f>DE59+'Charges variables'!DF38-'Charges variables'!DF20</f>
        <v>0</v>
      </c>
      <c r="DG59" s="10">
        <f>DF59+'Charges variables'!DG38-'Charges variables'!DG20</f>
        <v>0</v>
      </c>
    </row>
    <row r="60"/>
    <row r="61">
      <c r="C61" s="6" t="str">
        <v>TOTAL</v>
      </c>
      <c r="D61" s="10">
        <f>SUM(D48:D59)</f>
        <v>0</v>
      </c>
      <c r="E61" s="10">
        <f>SUM(E48:E59)</f>
        <v>0</v>
      </c>
      <c r="F61" s="10">
        <f>SUM(F48:F59)</f>
        <v>0</v>
      </c>
      <c r="G61" s="10">
        <f>SUM(G48:G59)</f>
        <v>0</v>
      </c>
      <c r="H61" s="10">
        <f>SUM(H48:H59)</f>
        <v>0</v>
      </c>
      <c r="I61" s="10">
        <f>SUM(I48:I59)</f>
        <v>0</v>
      </c>
      <c r="J61" s="10">
        <f>SUM(J48:J59)</f>
        <v>0</v>
      </c>
      <c r="K61" s="10">
        <f>SUM(K48:K59)</f>
        <v>0</v>
      </c>
      <c r="L61" s="10">
        <f>SUM(L48:L59)</f>
        <v>0</v>
      </c>
      <c r="M61" s="10">
        <f>SUM(M48:M59)</f>
        <v>0</v>
      </c>
      <c r="N61" s="10">
        <f>SUM(N48:N59)</f>
        <v>0</v>
      </c>
      <c r="O61" s="10">
        <f>SUM(O48:O59)</f>
        <v>0</v>
      </c>
      <c r="P61" s="10">
        <f>SUM(P48:P59)</f>
        <v>0</v>
      </c>
      <c r="Q61" s="10">
        <f>SUM(Q48:Q59)</f>
        <v>0</v>
      </c>
      <c r="R61" s="10">
        <f>SUM(R48:R59)</f>
        <v>0</v>
      </c>
      <c r="S61" s="10">
        <f>SUM(S48:S59)</f>
        <v>0</v>
      </c>
      <c r="T61" s="10">
        <f>SUM(T48:T59)</f>
        <v>0</v>
      </c>
      <c r="U61" s="10">
        <f>SUM(U48:U59)</f>
        <v>0</v>
      </c>
      <c r="V61" s="10">
        <f>SUM(V48:V59)</f>
        <v>0</v>
      </c>
      <c r="W61" s="10">
        <f>SUM(W48:W59)</f>
        <v>0</v>
      </c>
      <c r="X61" s="10">
        <f>SUM(X48:X59)</f>
        <v>0</v>
      </c>
      <c r="Y61" s="10">
        <f>SUM(Y48:Y59)</f>
        <v>0</v>
      </c>
      <c r="Z61" s="10">
        <f>SUM(Z48:Z59)</f>
        <v>0</v>
      </c>
      <c r="AA61" s="10">
        <f>SUM(AA48:AA59)</f>
        <v>0</v>
      </c>
      <c r="AB61" s="10">
        <f>SUM(AB48:AB59)</f>
        <v>0</v>
      </c>
      <c r="AC61" s="10">
        <f>SUM(AC48:AC59)</f>
        <v>0</v>
      </c>
      <c r="AD61" s="10">
        <f>SUM(AD48:AD59)</f>
        <v>0</v>
      </c>
      <c r="AE61" s="10">
        <f>SUM(AE48:AE59)</f>
        <v>0</v>
      </c>
      <c r="AF61" s="10">
        <f>SUM(AF48:AF59)</f>
        <v>0</v>
      </c>
      <c r="AG61" s="10">
        <f>SUM(AG48:AG59)</f>
        <v>0</v>
      </c>
      <c r="AH61" s="10">
        <f>SUM(AH48:AH59)</f>
        <v>0</v>
      </c>
      <c r="AI61" s="10">
        <f>SUM(AI48:AI59)</f>
        <v>0</v>
      </c>
      <c r="AJ61" s="10">
        <f>SUM(AJ48:AJ59)</f>
        <v>0</v>
      </c>
      <c r="AK61" s="10">
        <f>SUM(AK48:AK59)</f>
        <v>0</v>
      </c>
      <c r="AL61" s="10">
        <f>SUM(AL48:AL59)</f>
        <v>0</v>
      </c>
      <c r="AM61" s="10">
        <f>SUM(AM48:AM59)</f>
        <v>0</v>
      </c>
      <c r="AN61" s="10">
        <f>SUM(AN48:AN59)</f>
        <v>0</v>
      </c>
      <c r="AO61" s="10">
        <f>SUM(AO48:AO59)</f>
        <v>0</v>
      </c>
      <c r="AP61" s="10">
        <f>SUM(AP48:AP59)</f>
        <v>0</v>
      </c>
      <c r="AQ61" s="10">
        <f>SUM(AQ48:AQ59)</f>
        <v>0</v>
      </c>
      <c r="AR61" s="10">
        <f>SUM(AR48:AR59)</f>
        <v>0</v>
      </c>
      <c r="AS61" s="10">
        <f>SUM(AS48:AS59)</f>
        <v>0</v>
      </c>
      <c r="AT61" s="10">
        <f>SUM(AT48:AT59)</f>
        <v>0</v>
      </c>
      <c r="AU61" s="10">
        <f>SUM(AU48:AU59)</f>
        <v>0</v>
      </c>
      <c r="AV61" s="10">
        <f>SUM(AV48:AV59)</f>
        <v>0</v>
      </c>
      <c r="AW61" s="10">
        <f>SUM(AW48:AW59)</f>
        <v>0</v>
      </c>
      <c r="AX61" s="10">
        <f>SUM(AX48:AX59)</f>
        <v>0</v>
      </c>
      <c r="AY61" s="10">
        <f>SUM(AY48:AY59)</f>
        <v>0</v>
      </c>
      <c r="AZ61" s="10">
        <f>SUM(AZ48:AZ59)</f>
        <v>0</v>
      </c>
      <c r="BA61" s="10">
        <f>SUM(BA48:BA59)</f>
        <v>0</v>
      </c>
      <c r="BB61" s="10">
        <f>SUM(BB48:BB59)</f>
        <v>0</v>
      </c>
      <c r="BC61" s="10">
        <f>SUM(BC48:BC59)</f>
        <v>0</v>
      </c>
      <c r="BD61" s="10">
        <f>SUM(BD48:BD59)</f>
        <v>0</v>
      </c>
      <c r="BE61" s="10">
        <f>SUM(BE48:BE59)</f>
        <v>0</v>
      </c>
      <c r="BF61" s="10">
        <f>SUM(BF48:BF59)</f>
        <v>0</v>
      </c>
      <c r="BG61" s="10">
        <f>SUM(BG48:BG59)</f>
        <v>0</v>
      </c>
      <c r="BH61" s="10">
        <f>SUM(BH48:BH59)</f>
        <v>0</v>
      </c>
      <c r="BI61" s="10">
        <f>SUM(BI48:BI59)</f>
        <v>0</v>
      </c>
      <c r="BJ61" s="10">
        <f>SUM(BJ48:BJ59)</f>
        <v>0</v>
      </c>
      <c r="BK61" s="10">
        <f>SUM(BK48:BK59)</f>
        <v>0</v>
      </c>
      <c r="BL61" s="10">
        <f>SUM(BL48:BL59)</f>
        <v>0</v>
      </c>
      <c r="BM61" s="10">
        <f>SUM(BM48:BM59)</f>
        <v>0</v>
      </c>
      <c r="BN61" s="10">
        <f>SUM(BN48:BN59)</f>
        <v>0</v>
      </c>
      <c r="BO61" s="10">
        <f>SUM(BO48:BO59)</f>
        <v>0</v>
      </c>
      <c r="BP61" s="10">
        <f>SUM(BP48:BP59)</f>
        <v>0</v>
      </c>
      <c r="BQ61" s="10">
        <f>SUM(BQ48:BQ59)</f>
        <v>0</v>
      </c>
      <c r="BR61" s="10">
        <f>SUM(BR48:BR59)</f>
        <v>0</v>
      </c>
      <c r="BS61" s="10">
        <f>SUM(BS48:BS59)</f>
        <v>0</v>
      </c>
      <c r="BT61" s="10">
        <f>SUM(BT48:BT59)</f>
        <v>0</v>
      </c>
      <c r="BU61" s="10">
        <f>SUM(BU48:BU59)</f>
        <v>0</v>
      </c>
      <c r="BV61" s="10">
        <f>SUM(BV48:BV59)</f>
        <v>0</v>
      </c>
      <c r="BW61" s="10">
        <f>SUM(BW48:BW59)</f>
        <v>0</v>
      </c>
      <c r="BX61" s="10">
        <f>SUM(BX48:BX59)</f>
        <v>0</v>
      </c>
      <c r="BY61" s="10">
        <f>SUM(BY48:BY59)</f>
        <v>0</v>
      </c>
      <c r="BZ61" s="10">
        <f>SUM(BZ48:BZ59)</f>
        <v>0</v>
      </c>
      <c r="CA61" s="10">
        <f>SUM(CA48:CA59)</f>
        <v>0</v>
      </c>
      <c r="CB61" s="10">
        <f>SUM(CB48:CB59)</f>
        <v>0</v>
      </c>
      <c r="CC61" s="10">
        <f>SUM(CC48:CC59)</f>
        <v>0</v>
      </c>
      <c r="CD61" s="10">
        <f>SUM(CD48:CD59)</f>
        <v>0</v>
      </c>
      <c r="CE61" s="10">
        <f>SUM(CE48:CE59)</f>
        <v>0</v>
      </c>
      <c r="CF61" s="10">
        <f>SUM(CF48:CF59)</f>
        <v>0</v>
      </c>
      <c r="CG61" s="10">
        <f>SUM(CG48:CG59)</f>
        <v>0</v>
      </c>
      <c r="CH61" s="10">
        <f>SUM(CH48:CH59)</f>
        <v>0</v>
      </c>
      <c r="CI61" s="10">
        <f>SUM(CI48:CI59)</f>
        <v>0</v>
      </c>
      <c r="CJ61" s="10">
        <f>SUM(CJ48:CJ59)</f>
        <v>0</v>
      </c>
      <c r="CK61" s="10">
        <f>SUM(CK48:CK59)</f>
        <v>0</v>
      </c>
      <c r="CL61" s="10">
        <f>SUM(CL48:CL59)</f>
        <v>0</v>
      </c>
      <c r="CM61" s="10">
        <f>SUM(CM48:CM59)</f>
        <v>0</v>
      </c>
      <c r="CN61" s="10">
        <f>SUM(CN48:CN59)</f>
        <v>0</v>
      </c>
      <c r="CO61" s="10">
        <f>SUM(CO48:CO59)</f>
        <v>0</v>
      </c>
      <c r="CP61" s="10">
        <f>SUM(CP48:CP59)</f>
        <v>0</v>
      </c>
      <c r="CQ61" s="10">
        <f>SUM(CQ48:CQ59)</f>
        <v>0</v>
      </c>
      <c r="CR61" s="10">
        <f>SUM(CR48:CR59)</f>
        <v>0</v>
      </c>
      <c r="CS61" s="10">
        <f>SUM(CS48:CS59)</f>
        <v>0</v>
      </c>
      <c r="CT61" s="10">
        <f>SUM(CT48:CT59)</f>
        <v>0</v>
      </c>
      <c r="CU61" s="10">
        <f>SUM(CU48:CU59)</f>
        <v>0</v>
      </c>
      <c r="CV61" s="10">
        <f>SUM(CV48:CV59)</f>
        <v>0</v>
      </c>
      <c r="CW61" s="10">
        <f>SUM(CW48:CW59)</f>
        <v>0</v>
      </c>
      <c r="CX61" s="10">
        <f>SUM(CX48:CX59)</f>
        <v>0</v>
      </c>
      <c r="CY61" s="10">
        <f>SUM(CY48:CY59)</f>
        <v>0</v>
      </c>
      <c r="CZ61" s="10">
        <f>SUM(CZ48:CZ59)</f>
        <v>0</v>
      </c>
      <c r="DA61" s="10">
        <f>SUM(DA48:DA59)</f>
        <v>0</v>
      </c>
      <c r="DB61" s="10">
        <f>SUM(DB48:DB59)</f>
        <v>0</v>
      </c>
      <c r="DC61" s="10">
        <f>SUM(DC48:DC59)</f>
        <v>0</v>
      </c>
      <c r="DD61" s="10">
        <f>SUM(DD48:DD59)</f>
        <v>0</v>
      </c>
      <c r="DE61" s="10">
        <f>SUM(DE48:DE59)</f>
        <v>0</v>
      </c>
      <c r="DF61" s="10">
        <f>SUM(DF48:DF59)</f>
        <v>0</v>
      </c>
      <c r="DG61" s="10">
        <f>SUM(DG48:DG59)</f>
        <v>0</v>
      </c>
    </row>
    <row r="62" ht="15" customHeight="1"/>
  </sheetData>
  <mergeCells count="37">
    <mergeCell ref="AZ23:BK23"/>
    <mergeCell ref="CV7:DG7"/>
    <mergeCell ref="D7:O7"/>
    <mergeCell ref="P7:AA7"/>
    <mergeCell ref="AB7:AM7"/>
    <mergeCell ref="AN7:AY7"/>
    <mergeCell ref="AZ7:BK7"/>
    <mergeCell ref="BL7:BW7"/>
    <mergeCell ref="BX7:CI7"/>
    <mergeCell ref="CJ7:CU7"/>
    <mergeCell ref="CV23:DG23"/>
    <mergeCell ref="CJ23:CU23"/>
    <mergeCell ref="BX23:CI23"/>
    <mergeCell ref="BL23:BW23"/>
    <mergeCell ref="C5:O5"/>
    <mergeCell ref="AB27:AM27"/>
    <mergeCell ref="AN27:AY27"/>
    <mergeCell ref="D23:O23"/>
    <mergeCell ref="P27:AA27"/>
    <mergeCell ref="D46:O46"/>
    <mergeCell ref="P46:AA46"/>
    <mergeCell ref="AB23:AM23"/>
    <mergeCell ref="AN23:AY23"/>
    <mergeCell ref="P23:AA23"/>
    <mergeCell ref="D27:O27"/>
    <mergeCell ref="CV46:DG46"/>
    <mergeCell ref="CV27:DG27"/>
    <mergeCell ref="AB46:AM46"/>
    <mergeCell ref="AN46:AY46"/>
    <mergeCell ref="AZ27:BK27"/>
    <mergeCell ref="BL27:BW27"/>
    <mergeCell ref="BX27:CI27"/>
    <mergeCell ref="CJ27:CU27"/>
    <mergeCell ref="AZ46:BK46"/>
    <mergeCell ref="BL46:BW46"/>
    <mergeCell ref="BX46:CI46"/>
    <mergeCell ref="CJ46:CU46"/>
  </mergeCells>
  <pageMargins left="0.7" right="0.7" top="0.75" bottom="0.75" header="0.3" footer="0.3"/>
  <ignoredErrors>
    <ignoredError numberStoredAsText="1" sqref="B1:DH62"/>
  </ignoredErrors>
</worksheet>
</file>

<file path=xl/worksheets/sheet19.xml><?xml version="1.0" encoding="utf-8"?>
<worksheet xmlns="http://schemas.openxmlformats.org/spreadsheetml/2006/main" xmlns:r="http://schemas.openxmlformats.org/officeDocument/2006/relationships">
  <dimension ref="B1:R18"/>
  <sheetViews>
    <sheetView workbookViewId="0" rightToLeft="0"/>
  </sheetViews>
  <cols>
    <col min="1" max="1" customWidth="1" width="3.6640625"/>
    <col min="2" max="2" customWidth="1" width="4"/>
    <col min="3" max="3" customWidth="1" width="39.5546875"/>
    <col min="4" max="4" customWidth="1" width="18.6640625"/>
    <col min="5" max="5" customWidth="1" width="18.6640625"/>
    <col min="6" max="6" customWidth="1" width="18.6640625"/>
    <col min="7" max="7" customWidth="1" width="18.6640625"/>
    <col min="8" max="8" customWidth="1" width="18.6640625"/>
    <col min="9" max="9" customWidth="1" width="18.6640625"/>
    <col min="10" max="10" customWidth="1" width="18.6640625"/>
    <col min="11" max="11" customWidth="1" width="18.6640625"/>
    <col min="12" max="12" customWidth="1" width="18.6640625"/>
    <col min="13" max="13" customWidth="1" width="3.5546875"/>
    <col min="18" max="18" customWidth="1" width="3.109375"/>
    <col min="19" max="19" customWidth="1" width="3.109375"/>
  </cols>
  <sheetData>
    <row r="1" ht="15" customHeight="1"/>
    <row r="2"/>
    <row r="3">
      <c r="C3" t="str">
        <v>Calcul des Impôts et taxes</v>
      </c>
    </row>
    <row r="4"/>
    <row r="5" xml:space="preserve">
      <c r="C5" t="str">
        <v>Note : Tout est calculé automatiquement</v>
      </c>
      <c r="N5" t="str" xml:space="preserve">
        <v xml:space="preserve">Note sur les Impôts et taxes :_x000d_
_x000d_
Ces impôts et taxes sont calculés automatiquement sur la base des informations saisies. _x000d_
_x000d_
Ces informations, correspondant aux principaux impôts et taxes, sont données à titre indicatif. Elles ne représentent pas l'exhaustivité des impots et taxes existantes et ne garantissent pas un calcul exact pour les impôts et taxes cités. La CFE est calculée sur un taux moyen de 27,26%, en prenant en compte des dégrèvements possibles et un montant minimal à payer.</v>
      </c>
    </row>
    <row r="6"/>
    <row r="7">
      <c r="D7">
        <f>YEAR(CONFIG!D7)</f>
        <v>2021</v>
      </c>
      <c r="E7">
        <f>+D7+1</f>
        <v>2022</v>
      </c>
      <c r="F7">
        <f>+E7+1</f>
        <v>2023</v>
      </c>
      <c r="G7">
        <f>+F7+1</f>
        <v>2024</v>
      </c>
      <c r="H7">
        <f>+G7+1</f>
        <v>2025</v>
      </c>
      <c r="I7">
        <f>+H7+1</f>
        <v>2026</v>
      </c>
      <c r="J7">
        <f>+I7+1</f>
        <v>2027</v>
      </c>
      <c r="K7">
        <f>+J7+1</f>
        <v>2028</v>
      </c>
      <c r="L7">
        <f>+K7+1</f>
        <v>2029</v>
      </c>
    </row>
    <row r="8">
      <c r="C8" t="str">
        <v>Taxe d'apprentissage</v>
      </c>
      <c r="D8" s="10">
        <f>0.68%*Personnel!R30</f>
        <v>0</v>
      </c>
      <c r="E8" s="10">
        <f>0.68%*Personnel!AE30</f>
        <v>0</v>
      </c>
      <c r="F8" s="10">
        <f>0.68%*Personnel!AH30</f>
        <v>0</v>
      </c>
      <c r="G8" s="10">
        <f>0.68%*Personnel!AK30</f>
        <v>0</v>
      </c>
      <c r="H8" s="10">
        <f>0.68%*Personnel!AN30</f>
        <v>0</v>
      </c>
      <c r="I8" s="10">
        <f>0.68%*Personnel!AQ30</f>
        <v>0</v>
      </c>
      <c r="J8" s="10">
        <f>0.68%*Personnel!AT30</f>
        <v>0</v>
      </c>
      <c r="K8" s="10">
        <f>0.68%*Personnel!AW30</f>
        <v>0</v>
      </c>
      <c r="L8" s="10">
        <f>0.68%*Personnel!AZ30</f>
        <v>0</v>
      </c>
    </row>
    <row r="9">
      <c r="C9" t="str">
        <v>Participation à la formation continue</v>
      </c>
      <c r="D9" s="10">
        <f>IF('Personnel - Calculs auto'!D6&lt;10,0.55%,IF('Personnel - Calculs auto'!D6&lt;20,1.05%,1.6%))*Personnel!R30</f>
        <v>0</v>
      </c>
      <c r="E9" s="10">
        <f>IF('Personnel - Calculs auto'!E6&lt;10,0.55%,IF('Personnel - Calculs auto'!E6&lt;20,1.05%,1.6%))*Personnel!AE30</f>
        <v>0</v>
      </c>
      <c r="F9" s="10">
        <f>IF('Personnel - Calculs auto'!F6&lt;10,0.55%,IF('Personnel - Calculs auto'!F6&lt;20,1.05%,1.6%))*Personnel!AH30</f>
        <v>0</v>
      </c>
      <c r="G9" s="10">
        <f>IF('Personnel - Calculs auto'!G6&lt;10,0.55%,IF('Personnel - Calculs auto'!G6&lt;20,1.05%,1.6%))*Personnel!AK30</f>
        <v>0</v>
      </c>
      <c r="H9" s="10">
        <f>IF('Personnel - Calculs auto'!H6&lt;10,0.55%,IF('Personnel - Calculs auto'!H6&lt;20,1.05%,1.6%))*Personnel!AN30</f>
        <v>0</v>
      </c>
      <c r="I9" s="10">
        <f>IF('Personnel - Calculs auto'!I6&lt;10,0.55%,IF('Personnel - Calculs auto'!I6&lt;20,1.05%,1.6%))*Personnel!AQ30</f>
        <v>0</v>
      </c>
      <c r="J9" s="10">
        <f>IF('Personnel - Calculs auto'!J6&lt;10,0.55%,IF('Personnel - Calculs auto'!J6&lt;20,1.05%,1.6%))*Personnel!AT30</f>
        <v>0</v>
      </c>
      <c r="K9" s="10">
        <f>IF('Personnel - Calculs auto'!K6&lt;10,0.55%,IF('Personnel - Calculs auto'!K6&lt;20,1.05%,1.6%))*Personnel!AW30</f>
        <v>0</v>
      </c>
      <c r="L9" s="10">
        <f>IF('Personnel - Calculs auto'!L6&lt;10,0.55%,IF('Personnel - Calculs auto'!L6&lt;20,1.05%,1.6%))*Personnel!AZ30</f>
        <v>0</v>
      </c>
    </row>
    <row r="10">
      <c r="C10" t="str">
        <v>Taxe sur les bureaux</v>
      </c>
    </row>
    <row r="11">
      <c r="C11" t="str">
        <v>Taxe foncière</v>
      </c>
    </row>
    <row r="12">
      <c r="C12" t="str">
        <v>Taxe d'habitation</v>
      </c>
    </row>
    <row r="13" ht="28.8" customHeight="1">
      <c r="C13" t="str">
        <v>CET / Cotisation foncière des entreprises (CFE)</v>
      </c>
      <c r="D13" s="10">
        <f>('Charges externes'!D13*27.26%)</f>
        <v>0</v>
      </c>
      <c r="E13" s="10">
        <f>('Charges externes'!E13*27.26%)</f>
        <v>0</v>
      </c>
      <c r="F13" s="10">
        <f>('Charges externes'!F13*27.26%)</f>
        <v>0</v>
      </c>
      <c r="G13" s="10">
        <f>('Charges externes'!G13*27.26%)</f>
        <v>0</v>
      </c>
      <c r="H13" s="10">
        <f>('Charges externes'!H13*27.26%)</f>
        <v>0</v>
      </c>
      <c r="I13" s="10">
        <f>('Charges externes'!I13*27.26%)</f>
        <v>0</v>
      </c>
      <c r="J13" s="10">
        <f>('Charges externes'!J13*27.26%)</f>
        <v>0</v>
      </c>
      <c r="K13" s="10">
        <f>('Charges externes'!K13*27.26%)</f>
        <v>0</v>
      </c>
      <c r="L13" s="10">
        <f>('Charges externes'!L13*27.26%)</f>
        <v>0</v>
      </c>
    </row>
    <row r="14" ht="28.8" customHeight="1">
      <c r="C14" t="str">
        <v>CET / Cotisation sur la valeur ajoutée des entreprises (CVAE)</v>
      </c>
      <c r="D14" s="10">
        <f>IF('Comptes de résultats'!D8&lt;500000,0,IF('Comptes de résultats'!D8&lt;3000000,0.5%,IF('Comptes de résultats'!D8&lt;10000000,1.4%,1.5%)))*'Comptes de résultats'!D15</f>
        <v>0</v>
      </c>
      <c r="E14" s="10">
        <f>IF('Comptes de résultats'!E8&lt;500000,0,IF('Comptes de résultats'!E8&lt;3000000,0.5%,IF('Comptes de résultats'!E8&lt;10000000,1.4%,1.5%)))*'Comptes de résultats'!E15</f>
        <v>0</v>
      </c>
      <c r="F14" s="10">
        <f>IF('Comptes de résultats'!F8&lt;500000,0,IF('Comptes de résultats'!F8&lt;3000000,0.5%,IF('Comptes de résultats'!F8&lt;10000000,1.4%,1.5%)))*'Comptes de résultats'!F15</f>
        <v>0</v>
      </c>
      <c r="G14" s="10">
        <f>IF('Comptes de résultats'!G8&lt;500000,0,IF('Comptes de résultats'!G8&lt;3000000,0.5%,IF('Comptes de résultats'!G8&lt;10000000,1.4%,1.5%)))*'Comptes de résultats'!G15</f>
        <v>0</v>
      </c>
      <c r="H14" s="10">
        <f>IF('Comptes de résultats'!H8&lt;500000,0,IF('Comptes de résultats'!H8&lt;3000000,0.5%,IF('Comptes de résultats'!H8&lt;10000000,1.4%,1.5%)))*'Comptes de résultats'!H15</f>
        <v>0</v>
      </c>
      <c r="I14" s="10">
        <f>IF('Comptes de résultats'!I8&lt;500000,0,IF('Comptes de résultats'!I8&lt;3000000,0.5%,IF('Comptes de résultats'!I8&lt;10000000,1.4%,1.5%)))*'Comptes de résultats'!I15</f>
        <v>0</v>
      </c>
      <c r="J14" s="10">
        <f>IF('Comptes de résultats'!J8&lt;500000,0,IF('Comptes de résultats'!J8&lt;3000000,0.5%,IF('Comptes de résultats'!J8&lt;10000000,1.4%,1.5%)))*'Comptes de résultats'!J15</f>
        <v>0</v>
      </c>
      <c r="K14" s="10">
        <f>IF('Comptes de résultats'!K8&lt;500000,0,IF('Comptes de résultats'!K8&lt;3000000,0.5%,IF('Comptes de résultats'!K8&lt;10000000,1.4%,1.5%)))*'Comptes de résultats'!K15</f>
        <v>0</v>
      </c>
      <c r="L14" s="10">
        <f>IF('Comptes de résultats'!L8&lt;500000,0,IF('Comptes de résultats'!L8&lt;3000000,0.5%,IF('Comptes de résultats'!L8&lt;10000000,1.4%,1.5%)))*'Comptes de résultats'!L15</f>
        <v>0</v>
      </c>
    </row>
    <row r="15">
      <c r="C15" t="str">
        <v>TOTAL</v>
      </c>
      <c r="D15" s="10">
        <f>SUM(D8:D14)</f>
        <v>0</v>
      </c>
      <c r="E15" s="10">
        <f>SUM(E8:E14)</f>
        <v>0</v>
      </c>
      <c r="F15" s="10">
        <f>SUM(F8:F14)</f>
        <v>0</v>
      </c>
      <c r="G15" s="10">
        <f>SUM(G8:G14)</f>
        <v>0</v>
      </c>
      <c r="H15" s="10">
        <f>SUM(H8:H14)</f>
        <v>0</v>
      </c>
      <c r="I15" s="10">
        <f>SUM(I8:I14)</f>
        <v>0</v>
      </c>
      <c r="J15" s="10">
        <f>SUM(J8:J14)</f>
        <v>0</v>
      </c>
      <c r="K15" s="10">
        <f>SUM(K8:K14)</f>
        <v>0</v>
      </c>
      <c r="L15" s="10">
        <f>SUM(L8:L14)</f>
        <v>0</v>
      </c>
    </row>
    <row r="16" ht="15" customHeight="1"/>
    <row r="18"/>
  </sheetData>
  <mergeCells count="4">
    <mergeCell ref="N5:Q15"/>
    <mergeCell ref="C18:L18"/>
    <mergeCell ref="C3:D3"/>
    <mergeCell ref="C5:L5"/>
  </mergeCells>
  <pageMargins left="0.7" right="0.7" top="0.75" bottom="0.75" header="0.3" footer="0.3"/>
  <ignoredErrors>
    <ignoredError numberStoredAsText="1" sqref="B1:R18"/>
  </ignoredErrors>
</worksheet>
</file>

<file path=xl/worksheets/sheet2.xml><?xml version="1.0" encoding="utf-8"?>
<worksheet xmlns="http://schemas.openxmlformats.org/spreadsheetml/2006/main" xmlns:r="http://schemas.openxmlformats.org/officeDocument/2006/relationships">
  <dimension ref="B1:I80"/>
  <sheetViews>
    <sheetView workbookViewId="0" rightToLeft="0"/>
  </sheetViews>
  <cols>
    <col min="1" max="1" customWidth="1" width="3.44140625"/>
    <col min="2" max="2" customWidth="1" width="3.5546875"/>
    <col min="3" max="3" customWidth="1" width="41.109375"/>
    <col min="4" max="4" customWidth="1" width="3.33203125"/>
    <col min="5" max="5" customWidth="1" width="29.88671875"/>
    <col min="6" max="6" customWidth="1" width="29.88671875"/>
    <col min="7" max="7" customWidth="1" width="29.88671875"/>
    <col min="8" max="8" customWidth="1" width="29.88671875"/>
    <col min="9" max="9" customWidth="1" width="3.5546875"/>
  </cols>
  <sheetData>
    <row r="1" ht="15" customHeight="1"/>
    <row r="2"/>
    <row r="3" ht="18" customHeight="1">
      <c r="C3" t="str">
        <v>GUIDE d'utilisation</v>
      </c>
    </row>
    <row r="4"/>
    <row r="5" ht="15.6" customHeight="1">
      <c r="C5" t="str">
        <v>Code couleur des onglets</v>
      </c>
      <c r="E5" t="str">
        <v>Onglets à renseigner</v>
      </c>
      <c r="F5" t="str">
        <v>Onglets de résultat</v>
      </c>
    </row>
    <row r="6"/>
    <row r="7" ht="15.6" customHeight="1">
      <c r="C7" t="str">
        <v>Code couleur des cases</v>
      </c>
      <c r="E7" t="str">
        <v>Cases d'intitulés</v>
      </c>
      <c r="F7" t="str">
        <v>Cases non modificables</v>
      </c>
      <c r="G7" t="str">
        <v>Cases à renseigner (basic)</v>
      </c>
      <c r="H7" t="str">
        <v>Cases à renseigner (avancé)</v>
      </c>
    </row>
    <row r="8"/>
    <row r="9" ht="49.20000000000001" customHeight="1" xml:space="preserve">
      <c r="C9" t="str" xml:space="preserve">
        <v xml:space="preserve">FISY est utilisable sous Excel et Google Sheet (vous avez simplement à l'ouvrir sous un des 2 formats) mais n’est malheureusement pas totalement compatible avec Libre Office ou Open Office. _x000d_
Le message “Erreur 504” peut apparaitre car certaines fonctions de calculs utilisées ne sont pas supportées par ces outils. _x000d_
Nous espérons à terme pouvoir faire évoluer FISY pour qu’il devienne compatible avec Libre/Open Office, ou que ces derniers deviennent compatible avec FISY !</v>
      </c>
    </row>
    <row r="10"/>
    <row r="11" ht="22.95" customHeight="1">
      <c r="C11" t="str">
        <v>Précaution d'usage pour les non-experts : ne pas insérer de lignes ni de colonnes à l'intérieur des tableaux de calcul.</v>
      </c>
    </row>
    <row r="12"/>
    <row r="13" ht="37.95" customHeight="1" xml:space="preserve">
      <c r="C13" t="str" xml:space="preserve">
        <v xml:space="preserve">N'hésitez pas à contacter Mathieu Castaings (m.castaings@finacoop.fr) en cas d'identifications de bugs (merci de les consigner précisément), _x000d_
idées d'améliorations, avis, questions, partenariats, envie de créer une communauté de contributeurs du FISY, …</v>
      </c>
    </row>
    <row r="14"/>
    <row r="15" ht="15" customHeight="1" xml:space="preserve">
      <c r="C15" t="str" xml:space="preserve">
        <v xml:space="preserve">Etape 0 : Introduction_x000d_
_x000d_
Un outil financier est un support d'aide à la réflexion de construction et de validation d'une stratégie d'entreprise. Pour utiliser cet outil, il faudra :_x000d_
 1 - Commencer par renseigner des informations sur le projet d'entreprise (ONGLETS VERTS)_x000d_
 2 - Analyser les résultats (ONGLETS BLEUS)_x000d_
Une approche itérative de ces phases est généralement nécessaire pour affiner votre projet. Nous vous conseillons de commencer par renseigner dans un premier temps les informations basiques (cases jaunes) et dans un second temps seulement de renseigner les informations avancées (cases marrons). FISY n'est pas un outil comptable : Nous vous conseillons d'utiliser FISY pour construire votre business model et plan de financement, mais de finaliser ensuite ce travail avec un expert comptable._x000d_
_x000d_
Toute l'articulation de l'outil repose sur la possibilité de différencier plusieurs activités de revenus au sein de votre projet. Nous vous proposons de pouvoir gérer jusqu'à 12 "activités", même si la majorité des projets n'auront besoin de gérer qu'une ou deux activité(s)._x000d_
_x000d_
Les montants doivent être indiqués en € HT. Tous les calculs de TVA seront gérés automatiquement. La TVA est par défaut fixée à 20% mais peut être configurée dans l'onglet "CONFIG"._x000d_
_x000d_
Les feuilles peuvent être "protégées" pour éviter que des erreurs de manipulations endommagent l'outil. Vous pouvez cependant dévérouiller ces feuilles sans mot de passe si vous souhaitez les personnaliser (clic droit sur l'onglet, puis "Ôter la protection des feuilles"). Certains onglets de calculs automatiques sont "masqués". Pour les visualiser, faites un clic droit sur la barre des onglets et choisissez "Afficher", puis sélectionnez l'onglet à afficher. Pour des calculs personnalisés, vous pouvez également si besoin créer des onglets supplémentaires ou des tableaux distincts dans les onglets existants._x000d_
_x000d_
Cas des activités de + de 12 mois : Nous vous conseillons de prévoir un démarrage d’activité en janvier de l’année 1 dans l’outil mais en ne saisissant les informations qu’à partir du mois de démarrage réel d’activité durant cette année 1. Par exemple si vous commencez au 1er Septembre de l’année 1, précisez dans FISY que vous commencez au 1er Janvier de l’année 1, renseignez ensuite vos informations uniquement à partir de Septembre de l’année 1 et pour les années suivantes. Si vous prévoyez un démarrage d’activité en toute fin d'année (ex. novembre ou décembre), nous vous conseillons de commencer au 1er Janvier de l’année 2 et de consolider les informations de l'année 1 en janvier de l'année 2.</v>
      </c>
    </row>
    <row r="16"/>
    <row r="17"/>
    <row r="18"/>
    <row r="19"/>
    <row r="20"/>
    <row r="21"/>
    <row r="22"/>
    <row r="23"/>
    <row r="24"/>
    <row r="25"/>
    <row r="26"/>
    <row r="27"/>
    <row r="28"/>
    <row r="29"/>
    <row r="30"/>
    <row r="31"/>
    <row r="32"/>
    <row r="33"/>
    <row r="34"/>
    <row r="35" ht="16.5" customHeight="1"/>
    <row r="36" ht="16.5" customHeight="1"/>
    <row r="37" ht="16.5" customHeight="1"/>
    <row r="38"/>
    <row r="39" xml:space="preserve">
      <c r="C39" t="str" xml:space="preserve">
        <v xml:space="preserve">Etape 1 : Renseigner l'onglet "CONFIG"_x000d_
_x000d_
C'est le point de départ de la prise en main de l'outil. Commencez par renseigner les informations de "Configuration de base", notamment les cases jaunes._x000d_
_x000d_
Vous pourrez attaquer le renseignement des informations de "Configuration avancée" dans un second temps : ces informations sont pré-remplies pour vous simplifier la prise en main. Il vous sera très probablement nécéssaire de les ajuster à vos besoins par la suite.</v>
      </c>
    </row>
    <row r="40"/>
    <row r="41"/>
    <row r="42"/>
    <row r="43"/>
    <row r="44" ht="15.75" customHeight="1"/>
    <row r="45"/>
    <row r="46" ht="15" customHeight="1" xml:space="preserve">
      <c r="C46" t="str" xml:space="preserve">
        <v xml:space="preserve">Etape 2 : Renseigner l'onglet "Personnel"_x000d_
_x000d_
Précisez les besoins en ressources humaines du projet au court du temps. Vous aurez à renseigner le salaire brut des personnes, mensuellement pour les années 1 et 2 et semestriellement pour les années 3 à 5. Les charges patronales sont calculées automatiquement. Vous pourrez modifier le taux de charges dans l'onglet "CONFIG". Pour les dirigeants au régime TNS, précisez directement un salaire totalement chargé. </v>
      </c>
    </row>
    <row r="47"/>
    <row r="48"/>
    <row r="49"/>
    <row r="50"/>
    <row r="51"/>
    <row r="52" xml:space="preserve">
      <c r="C52" t="str" xml:space="preserve">
        <v xml:space="preserve">Etape 3 : Renseigner l'onglet "Charges externes"_x000d_
_x000d_
Précisez les charges externes de l'entreprise. Une partie est calculée automatiquement à partir d'informations, que vous pouvez modifier, définies dans la partie "Configuration avancée" de l'onglet "CONFIG". Vous pouvez également préciser d'autres charges mensuellement.</v>
      </c>
    </row>
    <row r="53"/>
    <row r="54"/>
    <row r="55"/>
    <row r="56"/>
    <row r="57" xml:space="preserve">
      <c r="C57" t="str" xml:space="preserve">
        <v xml:space="preserve">Etape 4 : Renseigner l'onglet "Investissements"_x000d_
_x000d_
Précisez les investissements nécessaires pour le projet. Vous pouvez dissocier les types investissements par ligne. Pour chaque ligne, vous pourrez préciser les montants d'investisements mensuellement ainsi que les durées d'amortissement (tout à droite du tableau). Vous pourrez aussi spécifier si c'est un investissement "normal" ou en crédit-bail. Dans le cas d'un crédit-bail, vous aurez à renseigner les loyers à payer. Vous pouvez également préciser dans cet onglet les éventuels apports en nature que vous intégrez à l'entreprise.</v>
      </c>
    </row>
    <row r="58"/>
    <row r="59"/>
    <row r="60"/>
    <row r="61"/>
    <row r="62"/>
    <row r="63" xml:space="preserve">
      <c r="C63" t="str" xml:space="preserve">
        <v xml:space="preserve">Etape 5 : Renseigner l'onglet "Commandes"_x000d_
_x000d_
Précisez les prévisions de commandes mensuelles par type d'activité. Les encaissements et les décaissements liés à ces commandes (chiffres d'affaires et charges variables associées) seront calculés automatiquement sur la base des informations précisées dans l'onglet "CONFIG" (dans les tableaux "Chiffres d'Affaires" et "Charges variables").</v>
      </c>
    </row>
    <row r="64"/>
    <row r="65"/>
    <row r="66"/>
    <row r="67"/>
    <row r="68" xml:space="preserve">
      <c r="C68" t="str" xml:space="preserve">
        <v xml:space="preserve">Etape 6 : Renseigner l'onglet "Trésorerie"_x000d_
_x000d_
Préciser les financements identifiés pour le projet d'entreprise : capital (initial et augmentation par levée de fonds), prêts bancaires, subventions, … ainsi que certains besoins en financements à couvrir : stock moyen, remboursement de comptes courants et/ou d'avances, ...</v>
      </c>
    </row>
    <row r="69"/>
    <row r="70"/>
    <row r="71"/>
    <row r="72"/>
    <row r="73" xml:space="preserve">
      <c r="C73" t="str" xml:space="preserve">
        <v xml:space="preserve">Etape 7 : Analyser les onglets "Synthèse", "Comptes de résultats", "Plan de financement" et "Bilans"_x000d_
_x000d_
Une fois les informations renseignées, l'outil générera les comptes de résultats de l'entreprise, les bilans, le plan de trésorerie menusel, le plan de financement, les points morts par années d'activités, le BFR ... et des graphiques que vous retrouverez dans l'onglet de synthèse. Ces informations vous permettront d'analyser le potentiel du projet, les enjeux commerciaux, les enjeux de financements, ..._x000d_
_x000d_
Vous pouvez désormais travailler par itération pour affiner votre vision financière de votre projet et votre stratégie d'entreprise.</v>
      </c>
    </row>
    <row r="74"/>
    <row r="75"/>
    <row r="76"/>
    <row r="77"/>
    <row r="78"/>
    <row r="79"/>
    <row r="80" ht="15" customHeight="1"/>
  </sheetData>
  <mergeCells count="12">
    <mergeCell ref="C73:H79"/>
    <mergeCell ref="C3:H3"/>
    <mergeCell ref="C39:H44"/>
    <mergeCell ref="C52:H55"/>
    <mergeCell ref="C57:H61"/>
    <mergeCell ref="C63:H66"/>
    <mergeCell ref="C68:H71"/>
    <mergeCell ref="C15:H37"/>
    <mergeCell ref="C46:H50"/>
    <mergeCell ref="C11:H11"/>
    <mergeCell ref="C9:H9"/>
    <mergeCell ref="C13:H13"/>
  </mergeCells>
  <pageMargins left="0.7" right="0.7" top="0.75" bottom="0.75" header="0.3" footer="0.3"/>
  <ignoredErrors>
    <ignoredError numberStoredAsText="1" sqref="B1:I80"/>
  </ignoredErrors>
</worksheet>
</file>

<file path=xl/worksheets/sheet3.xml><?xml version="1.0" encoding="utf-8"?>
<worksheet xmlns="http://schemas.openxmlformats.org/spreadsheetml/2006/main" xmlns:r="http://schemas.openxmlformats.org/officeDocument/2006/relationships">
  <dimension ref="B1:S107"/>
  <sheetViews>
    <sheetView workbookViewId="0" rightToLeft="0"/>
  </sheetViews>
  <cols>
    <col min="1" max="1" customWidth="1" width="3.109375"/>
    <col min="2" max="2" customWidth="1" width="3.5546875"/>
    <col min="3" max="3" customWidth="1" width="35.6640625"/>
    <col min="4" max="4" customWidth="1" width="17.109375"/>
    <col min="5" max="5" customWidth="1" width="17.109375"/>
    <col min="6" max="6" customWidth="1" width="16.109375"/>
    <col min="7" max="7" customWidth="1" width="16.109375"/>
    <col min="8" max="8" customWidth="1" width="16.109375"/>
    <col min="9" max="9" customWidth="1" width="16.109375"/>
    <col min="10" max="10" customWidth="1" width="16"/>
    <col min="11" max="11" customWidth="1" width="15.33203125"/>
    <col min="12" max="12" customWidth="1" width="3.44140625"/>
    <col min="14" max="14" customWidth="1" width="18.33203125"/>
  </cols>
  <sheetData>
    <row r="1" ht="15" customHeight="1"/>
    <row r="2"/>
    <row r="3">
      <c r="C3" t="str">
        <v>CONFIGURATION DE BASE</v>
      </c>
    </row>
    <row r="4"/>
    <row r="5">
      <c r="C5" t="str">
        <v>Note : Informations à renseigner pour démarrer votre prévisionnel.  L'onglet "CONFIG" possède  plus bas une deuxième zone de "Configuration avancée" à ne remplir qu'une fois que l'outil vous est plus familier.</v>
      </c>
    </row>
    <row r="6"/>
    <row r="7">
      <c r="C7" t="str">
        <v>Date de démarrage de l'activité</v>
      </c>
      <c r="D7" s="4">
        <v>44197</v>
      </c>
    </row>
    <row r="8"/>
    <row r="9" ht="15" customHeight="1">
      <c r="C9" t="str">
        <v>Chiffre d'affaires</v>
      </c>
    </row>
    <row r="10"/>
    <row r="11" ht="95.25" customHeight="1" xml:space="preserve">
      <c r="C11" s="3" t="str" xml:space="preserve">
        <v xml:space="preserve">Note sur la construction du chiffre d'affaires : Vous pouvez gérer plusieurs activités de revenus  dans ce prévisionnel financier. Commencez par indiquer les intitulés de vos activités._x000d_
_x000d_
Renseignez par activité de revenus :_x000d_
 - Le revenu unitaire (par unité commandée. Le nombre d'unités commandées étant défini mensuellement dans l'onglet "Commandes")_x000d_
 - Le délai de livraison (temps de production+livraison)_x000d_
 - Le délai de paiement client_x000d_
 - L'acompte éventuellement payé par le client à la commande_x000d_
 - Le solde final payé à date de livraison + délai de paiement (automatique)</v>
      </c>
    </row>
    <row r="12"/>
    <row r="13" ht="49.79999999999999" customHeight="1" xml:space="preserve">
      <c r="C13" t="str">
        <v>Dénomination de l'activité</v>
      </c>
      <c r="D13" t="str" xml:space="preserve">
        <v xml:space="preserve">Prix unitaire _x000d_
(en € HT)</v>
      </c>
      <c r="E13" t="str">
        <v>Délai de livraison (en mois)</v>
      </c>
      <c r="F13" t="str" xml:space="preserve">
        <v xml:space="preserve">Délai de paiement _x000d_
(en mois)</v>
      </c>
      <c r="G13" t="str" xml:space="preserve">
        <v xml:space="preserve">Acompte initial_x000d_
(en %)</v>
      </c>
      <c r="H13" t="str" xml:space="preserve">
        <v xml:space="preserve">Solde _x000d_
(en %)</v>
      </c>
    </row>
    <row r="14">
      <c r="H14" s="5">
        <f>1-G14</f>
        <v>1</v>
      </c>
    </row>
    <row r="15">
      <c r="H15" s="5">
        <f>1-G15</f>
        <v>1</v>
      </c>
    </row>
    <row r="16" ht="13.949999999999998" customHeight="1">
      <c r="H16" s="5">
        <f>1-G16</f>
        <v>1</v>
      </c>
    </row>
    <row r="17">
      <c r="H17" s="5">
        <f>1-G17</f>
        <v>1</v>
      </c>
    </row>
    <row r="18">
      <c r="H18" s="5">
        <f>1-G18</f>
        <v>1</v>
      </c>
    </row>
    <row r="19">
      <c r="H19" s="5">
        <f>1-G19</f>
        <v>1</v>
      </c>
    </row>
    <row r="20">
      <c r="H20" s="5">
        <f>1-G20</f>
        <v>1</v>
      </c>
    </row>
    <row r="21">
      <c r="H21" s="5">
        <f>1-G21</f>
        <v>1</v>
      </c>
    </row>
    <row r="22">
      <c r="H22" s="5">
        <f>1-G22</f>
        <v>1</v>
      </c>
    </row>
    <row r="23">
      <c r="H23" s="5">
        <f>1-G23</f>
        <v>1</v>
      </c>
    </row>
    <row r="24">
      <c r="H24" s="5">
        <f>1-G24</f>
        <v>1</v>
      </c>
    </row>
    <row r="25">
      <c r="H25" s="5">
        <f>1-G25</f>
        <v>1</v>
      </c>
    </row>
    <row r="26"/>
    <row r="27" ht="15" customHeight="1">
      <c r="C27" t="str">
        <v>Charges variables</v>
      </c>
    </row>
    <row r="28" ht="15" customHeight="1"/>
    <row r="29" ht="60.75" customHeight="1" xml:space="preserve">
      <c r="C29" t="str" xml:space="preserve">
        <v xml:space="preserve">Note sur les charges variables : Ces informations permettent de calculer automatiquement les charges variables associées aux commandes précisées dans l'onglet "Commandes". Les données à renseigner suivent le même modèle que le tableau ci-dessus. _x000d_
_x000d_
Les charges variables pour une activité donnée correspondent aux achats de matières premières et de sous-traitances que votre entreprises devra faire pour réaliser et livrer une unité commandée. Les informations sont donc liées à vos conditions commerciales négociées avec vos fournisseurs et prestataires : prix, délai de livraison, délai de paiement, acompte initial et solde du paiement.</v>
      </c>
    </row>
    <row r="30"/>
    <row r="31" ht="59.25" customHeight="1" xml:space="preserve">
      <c r="C31" t="str">
        <v>Dénomination de l'activité</v>
      </c>
      <c r="D31" t="str" xml:space="preserve">
        <v xml:space="preserve">Coût unitaire_x000d_
(en € HT)</v>
      </c>
      <c r="E31" t="str">
        <v>Délai de livraison (en mois)</v>
      </c>
      <c r="F31" t="str" xml:space="preserve">
        <v xml:space="preserve">Délai de paiement _x000d_
(en mois)</v>
      </c>
      <c r="G31" t="str" xml:space="preserve">
        <v xml:space="preserve">Acompte initial_x000d_
(en %)</v>
      </c>
      <c r="H31" t="str" xml:space="preserve">
        <v xml:space="preserve">Solde _x000d_
(en %)</v>
      </c>
    </row>
    <row r="32">
      <c r="C32" s="6">
        <f>C14</f>
        <v>0</v>
      </c>
      <c r="H32" s="5">
        <f>1-G32</f>
        <v>1</v>
      </c>
    </row>
    <row r="33">
      <c r="C33" s="6">
        <f>C15</f>
        <v>0</v>
      </c>
      <c r="H33" s="5">
        <f>1-G33</f>
        <v>1</v>
      </c>
    </row>
    <row r="34">
      <c r="C34" s="6">
        <f>C16</f>
        <v>0</v>
      </c>
      <c r="H34" s="5">
        <f>1-G34</f>
        <v>1</v>
      </c>
    </row>
    <row r="35">
      <c r="C35" s="6">
        <f>C17</f>
        <v>0</v>
      </c>
      <c r="H35" s="5">
        <f>1-G35</f>
        <v>1</v>
      </c>
    </row>
    <row r="36">
      <c r="C36" s="6">
        <f>C18</f>
        <v>0</v>
      </c>
      <c r="H36" s="5">
        <f>1-G36</f>
        <v>1</v>
      </c>
    </row>
    <row r="37">
      <c r="C37" s="6">
        <f>C19</f>
        <v>0</v>
      </c>
      <c r="H37" s="5">
        <f>1-G37</f>
        <v>1</v>
      </c>
    </row>
    <row r="38">
      <c r="C38" s="6">
        <f>C20</f>
        <v>0</v>
      </c>
      <c r="H38" s="5">
        <f>1-G38</f>
        <v>1</v>
      </c>
    </row>
    <row r="39">
      <c r="C39" s="6">
        <f>C21</f>
        <v>0</v>
      </c>
      <c r="H39" s="5">
        <f>1-G39</f>
        <v>1</v>
      </c>
    </row>
    <row r="40">
      <c r="C40" s="6">
        <f>C22</f>
        <v>0</v>
      </c>
      <c r="H40" s="5">
        <f>1-G40</f>
        <v>1</v>
      </c>
    </row>
    <row r="41">
      <c r="C41" s="6">
        <f>C23</f>
        <v>0</v>
      </c>
      <c r="H41" s="5">
        <f>1-G41</f>
        <v>1</v>
      </c>
    </row>
    <row r="42">
      <c r="C42" s="6">
        <f>C24</f>
        <v>0</v>
      </c>
      <c r="H42" s="5">
        <f>1-G42</f>
        <v>1</v>
      </c>
    </row>
    <row r="43">
      <c r="C43" s="6">
        <f>C25</f>
        <v>0</v>
      </c>
      <c r="H43" s="5">
        <f>1-G43</f>
        <v>1</v>
      </c>
    </row>
    <row r="44" ht="15" customHeight="1"/>
    <row r="45"/>
    <row r="46" ht="15" customHeight="1"/>
    <row r="47"/>
    <row r="48">
      <c r="C48" t="str">
        <v>CONFIGURATION AVANCEE</v>
      </c>
    </row>
    <row r="49"/>
    <row r="50">
      <c r="C50" t="str">
        <v>Note : Une fois que vous avez pris en main l'outil, vous pouvez affiner vos prévisions en personnalisant les données par défaut de cette partie "Configuration avancée".</v>
      </c>
    </row>
    <row r="51"/>
    <row r="52">
      <c r="C52" t="str">
        <v>Charges externes</v>
      </c>
    </row>
    <row r="53"/>
    <row r="54" ht="27" customHeight="1">
      <c r="C54" t="str">
        <v>Note : Ce tableau permet de calculer automatiquement les charges externes de l'entreprise. Pour mieux comprendre comment est calculée chaque ligne, veuillez vous référer aux commentaires associés. Des valeurs par défaut sont proposées à titre indicatif pour simplifier la prise en main initiale de l'outil et seront à affiner en fonction du projet. Vous pouvez aussi définir des charges externes sur mesure dans l'onglet "Charges externes".</v>
      </c>
    </row>
    <row r="55"/>
    <row r="56">
      <c r="C56" t="str">
        <v>Poste</v>
      </c>
      <c r="D56" t="str">
        <v>Fixe (en € HT)</v>
      </c>
      <c r="E56" t="str">
        <v>Variable</v>
      </c>
      <c r="F56" t="str">
        <v>Commentaires</v>
      </c>
    </row>
    <row r="57">
      <c r="C57" t="str">
        <v>Frais de déplacement</v>
      </c>
      <c r="F57" t="str">
        <v>Calculé sur la base d'un forfait fixe annuel + variable en % du CA</v>
      </c>
    </row>
    <row r="58">
      <c r="C58" t="str">
        <v>Honoraires</v>
      </c>
      <c r="F58" t="str">
        <v>Calculé sur la base d'un forfait fixe annuel + variable en % des salaires des salariés</v>
      </c>
    </row>
    <row r="59" ht="15" customHeight="1">
      <c r="C59" t="str">
        <v>Communication</v>
      </c>
      <c r="F59" t="str">
        <v>Calculé sur la base d'un forfait fixe annuel + variable en % du CA</v>
      </c>
    </row>
    <row r="60" ht="14.4" customHeight="1">
      <c r="C60" t="str">
        <v>Fournitures</v>
      </c>
      <c r="F60" t="str">
        <v>Calculé sur la base d'un forfait fixe annuel + variable par salarié</v>
      </c>
    </row>
    <row r="61">
      <c r="C61" t="str">
        <v>Locaux</v>
      </c>
      <c r="F61" t="str">
        <v>Calculé sur la base d'un forfait fixe annuel + variable par salarié</v>
      </c>
    </row>
    <row r="62" ht="15" customHeight="1">
      <c r="C62" t="str">
        <v>Assurance</v>
      </c>
      <c r="F62" t="str">
        <v>Calculé sur la base d'un forfait fixe annuel + variable en % du CA</v>
      </c>
    </row>
    <row r="63">
      <c r="C63" t="str">
        <v>Poste, Téléphonie</v>
      </c>
      <c r="F63" t="str">
        <v>Calculé sur la base d'un forfait fixe annuel + variable par salarié</v>
      </c>
    </row>
    <row r="64">
      <c r="C64" t="str">
        <v>Hébergement web</v>
      </c>
      <c r="F64" t="str">
        <v>Calculé sur la base d'un forfait fixe annuel + variable par salarié</v>
      </c>
    </row>
    <row r="65" ht="15" customHeight="1">
      <c r="C65" t="str">
        <v>Frais bancaires</v>
      </c>
      <c r="F65" t="str">
        <v>Calculé sur la base d'un forfait fixe annuel + variable en % du CA</v>
      </c>
    </row>
    <row r="66">
      <c r="C66" t="str">
        <v>Divers</v>
      </c>
      <c r="F66" t="str">
        <v>Calculé sur la base d'un forfait fixe annuel + variable par salarié</v>
      </c>
    </row>
    <row r="67"/>
    <row r="68">
      <c r="C68" t="str">
        <v>Charges de personnel et salaires</v>
      </c>
    </row>
    <row r="69"/>
    <row r="70" ht="24.75" customHeight="1">
      <c r="C70" t="str">
        <v xml:space="preserve">Note sur les charges : Il est possible de modifier le taux de charges salariales moyen proposé. Note sur la gratification des stagiaires : En France, il y a une gratification minimale obligatoire si le stage dure plus de deux mois. Un employeur ne paie cependant pas de charges, si le salaire du stagiaire est égal au minimum légal. </v>
      </c>
    </row>
    <row r="71"/>
    <row r="72" ht="15" customHeight="1">
      <c r="C72" t="str">
        <v>Cotisations patronales (% du salaire brut)</v>
      </c>
      <c r="D72" s="5">
        <v>0.43</v>
      </c>
    </row>
    <row r="73">
      <c r="C73" t="str">
        <v>Cotisations salariales (% du salaire brut)</v>
      </c>
      <c r="D73" s="5">
        <v>0.22</v>
      </c>
    </row>
    <row r="74">
      <c r="C74" t="str">
        <v>Gratification minimale de stagiaire</v>
      </c>
    </row>
    <row r="75"/>
    <row r="76">
      <c r="C76" s="6" t="str">
        <v>TVA</v>
      </c>
    </row>
    <row r="77"/>
    <row r="78" ht="24.75" customHeight="1">
      <c r="C78" t="str">
        <v>Note sur la TVA : Vous pouvez définir un taux de TVA par type d'activité, qui sera utilisé aussi bien pour les encaissements de TVA liés au Chiffre d'affaires que pour les décaissements de TVA liés aux charges variables. Vous pouvez également définir un taux de TVA générique pour les investissements et les charges externes.</v>
      </c>
    </row>
    <row r="79"/>
    <row r="80" ht="28.8" customHeight="1" xml:space="preserve">
      <c r="C80" s="6" t="str">
        <v>Intitulés</v>
      </c>
      <c r="D80" s="6" t="str" xml:space="preserve">
        <v xml:space="preserve">TVA -_x000d_
Charges variables</v>
      </c>
      <c r="E80" s="6" t="str" xml:space="preserve">
        <v xml:space="preserve">TVA -_x000d_
Chiffre d'affaires</v>
      </c>
    </row>
    <row r="81">
      <c r="C81" s="6">
        <f>CONFIG!C$14</f>
        <v>0</v>
      </c>
      <c r="D81" s="7">
        <v>0.2</v>
      </c>
      <c r="E81" s="7">
        <v>0.2</v>
      </c>
    </row>
    <row r="82">
      <c r="C82" s="6">
        <f>CONFIG!C$15</f>
        <v>0</v>
      </c>
      <c r="D82" s="7">
        <v>0.2</v>
      </c>
      <c r="E82" s="7">
        <v>0.2</v>
      </c>
    </row>
    <row r="83">
      <c r="C83" s="6">
        <f>CONFIG!C$16</f>
        <v>0</v>
      </c>
      <c r="D83" s="7">
        <v>0.2</v>
      </c>
      <c r="E83" s="7">
        <v>0.2</v>
      </c>
    </row>
    <row r="84">
      <c r="C84" s="6">
        <f>CONFIG!C$17</f>
        <v>0</v>
      </c>
      <c r="D84" s="7">
        <v>0.2</v>
      </c>
      <c r="E84" s="7">
        <v>0.2</v>
      </c>
    </row>
    <row r="85">
      <c r="C85" s="6">
        <f>CONFIG!C$18</f>
        <v>0</v>
      </c>
      <c r="D85" s="7">
        <v>0.2</v>
      </c>
      <c r="E85" s="7">
        <v>0.2</v>
      </c>
    </row>
    <row r="86">
      <c r="C86" s="6">
        <f>CONFIG!C$19</f>
        <v>0</v>
      </c>
      <c r="D86" s="7">
        <v>0.2</v>
      </c>
      <c r="E86" s="7">
        <v>0.2</v>
      </c>
    </row>
    <row r="87">
      <c r="C87" s="6">
        <f>CONFIG!C$20</f>
        <v>0</v>
      </c>
      <c r="D87" s="7">
        <v>0.2</v>
      </c>
      <c r="E87" s="7">
        <v>0.2</v>
      </c>
    </row>
    <row r="88">
      <c r="C88" s="6">
        <f>CONFIG!C$21</f>
        <v>0</v>
      </c>
      <c r="D88" s="7">
        <v>0.2</v>
      </c>
      <c r="E88" s="7">
        <v>0.2</v>
      </c>
    </row>
    <row r="89">
      <c r="C89" s="6">
        <f>CONFIG!C$22</f>
        <v>0</v>
      </c>
      <c r="D89" s="7">
        <v>0.2</v>
      </c>
      <c r="E89" s="7">
        <v>0.2</v>
      </c>
    </row>
    <row r="90">
      <c r="C90" s="6">
        <f>CONFIG!C$23</f>
        <v>0</v>
      </c>
      <c r="D90" s="7">
        <v>0.2</v>
      </c>
      <c r="E90" s="7">
        <v>0.2</v>
      </c>
    </row>
    <row r="91">
      <c r="C91" s="6">
        <f>CONFIG!C$24</f>
        <v>0</v>
      </c>
      <c r="D91" s="7">
        <v>0.2</v>
      </c>
      <c r="E91" s="7">
        <v>0.2</v>
      </c>
    </row>
    <row r="92">
      <c r="C92" s="6">
        <f>CONFIG!C$25</f>
        <v>0</v>
      </c>
      <c r="D92" s="7">
        <v>0.2</v>
      </c>
      <c r="E92" s="7">
        <v>0.2</v>
      </c>
    </row>
    <row r="93"/>
    <row r="94" ht="28.8" customHeight="1">
      <c r="C94" s="6" t="str">
        <v>Taux générique (investissements et charges externes)</v>
      </c>
      <c r="D94" s="7">
        <v>0.2</v>
      </c>
    </row>
    <row r="95"/>
    <row r="96">
      <c r="C96" t="str">
        <v>Financement</v>
      </c>
    </row>
    <row r="97"/>
    <row r="98">
      <c r="C98" t="str">
        <v>Note sur le financement : Vous pouvez définir un taux ainsi qu'une durée de remboursement pour les prêts court et moyen/long termes.</v>
      </c>
    </row>
    <row r="99"/>
    <row r="100" ht="30" customHeight="1">
      <c r="D100" t="str">
        <v>Court Terme</v>
      </c>
      <c r="E100" t="str">
        <v>Moyen/Long Terme</v>
      </c>
    </row>
    <row r="101">
      <c r="C101" t="str">
        <v>Taux de prêt bancaire</v>
      </c>
      <c r="D101" s="8">
        <v>0.03</v>
      </c>
      <c r="E101" s="8">
        <v>0.02</v>
      </c>
    </row>
    <row r="102" hidden="1" ht="28.8" customHeight="1">
      <c r="C102" t="str">
        <v>Taux actuariel (taux  sur la période globale d'emprunt)</v>
      </c>
      <c r="D102" s="8">
        <f>-((PMT(D101/12,D103,10,,)*D103)+10)/10</f>
        <v>0.0163243851018672</v>
      </c>
      <c r="E102" s="8">
        <f>-((PMT(E101/12,E103,10,,)*E103)+10)/10</f>
        <v>0.051665603194662776</v>
      </c>
    </row>
    <row r="103">
      <c r="C103" t="str">
        <v>Durée de remboursement (en mois)</v>
      </c>
      <c r="D103">
        <v>12</v>
      </c>
      <c r="E103">
        <v>60</v>
      </c>
    </row>
    <row r="104"/>
    <row r="105"/>
    <row r="106">
      <c r="C106" t="str">
        <v>Taux de placement financier</v>
      </c>
      <c r="E106" s="8">
        <v>0.005</v>
      </c>
    </row>
    <row r="107" ht="15" customHeight="1"/>
  </sheetData>
  <mergeCells count="19">
    <mergeCell ref="C5:K5"/>
    <mergeCell ref="C11:K11"/>
    <mergeCell ref="C98:K98"/>
    <mergeCell ref="F66:K66"/>
    <mergeCell ref="C70:K70"/>
    <mergeCell ref="C50:K50"/>
    <mergeCell ref="F56:K56"/>
    <mergeCell ref="F57:K57"/>
    <mergeCell ref="F58:K58"/>
    <mergeCell ref="F59:K59"/>
    <mergeCell ref="F60:K60"/>
    <mergeCell ref="C54:K54"/>
    <mergeCell ref="F61:K61"/>
    <mergeCell ref="F62:K62"/>
    <mergeCell ref="F63:K63"/>
    <mergeCell ref="F64:K64"/>
    <mergeCell ref="F65:K65"/>
    <mergeCell ref="C29:K29"/>
    <mergeCell ref="C78:K78"/>
  </mergeCells>
  <pageMargins left="0.7" right="0.7" top="0.75" bottom="0.75" header="0.3" footer="0.3"/>
  <ignoredErrors>
    <ignoredError numberStoredAsText="1" sqref="B1:S107"/>
  </ignoredErrors>
</worksheet>
</file>

<file path=xl/worksheets/sheet4.xml><?xml version="1.0" encoding="utf-8"?>
<worksheet xmlns="http://schemas.openxmlformats.org/spreadsheetml/2006/main" xmlns:r="http://schemas.openxmlformats.org/officeDocument/2006/relationships">
  <dimension ref="B1:DH42"/>
  <sheetViews>
    <sheetView workbookViewId="0" rightToLeft="0"/>
  </sheetViews>
  <cols>
    <col min="1" max="1" customWidth="1" width="3.5546875"/>
    <col min="2" max="2" customWidth="1" width="3.44140625"/>
    <col min="3" max="3" customWidth="1" width="35.6640625"/>
    <col min="4" max="4" customWidth="1" width="12.44140625"/>
    <col min="112" max="112" customWidth="1" width="3.44140625"/>
  </cols>
  <sheetData>
    <row r="1" ht="15" customHeight="1"/>
    <row r="2"/>
    <row r="3">
      <c r="C3" t="str">
        <v>Charges variables (en € HT)</v>
      </c>
    </row>
    <row r="4"/>
    <row r="5">
      <c r="C5" t="str">
        <v xml:space="preserve">Note : Ces tableaux sont remplis automatiquement après avoir complété les informations dans l'onglet "Configuration" liées aux "Charges variables" et les informations des commandes prévisionnelles dans l'onglet "Commandes". </v>
      </c>
    </row>
    <row r="6"/>
    <row r="7">
      <c r="D7">
        <f>YEAR(CONFIG!D7)</f>
        <v>2021</v>
      </c>
      <c r="P7">
        <f>+D7+1</f>
        <v>2022</v>
      </c>
      <c r="AB7">
        <f>+P7+1</f>
        <v>2023</v>
      </c>
      <c r="AN7">
        <f>+AB7+1</f>
        <v>2024</v>
      </c>
      <c r="AZ7">
        <f>+AN7+1</f>
        <v>2025</v>
      </c>
      <c r="BL7">
        <f>+AZ7+1</f>
        <v>2026</v>
      </c>
      <c r="BX7">
        <f>+BL7+1</f>
        <v>2027</v>
      </c>
      <c r="CJ7">
        <f>+BX7+1</f>
        <v>2028</v>
      </c>
      <c r="CV7">
        <f>+CJ7+1</f>
        <v>2029</v>
      </c>
    </row>
    <row r="8">
      <c r="C8" s="6" t="str">
        <v>Charges totales décaissées</v>
      </c>
      <c r="D8" s="9">
        <f>CONFIG!$D$7</f>
        <v>44197</v>
      </c>
      <c r="E8" s="9">
        <f>DATE(YEAR(D8),MONTH(D8)+1,DAY(D8))</f>
        <v>44228</v>
      </c>
      <c r="F8" s="9">
        <f>DATE(YEAR(E8),MONTH(E8)+1,DAY(E8))</f>
        <v>44256</v>
      </c>
      <c r="G8" s="9">
        <f>DATE(YEAR(F8),MONTH(F8)+1,DAY(F8))</f>
        <v>44287</v>
      </c>
      <c r="H8" s="9">
        <f>DATE(YEAR(G8),MONTH(G8)+1,DAY(G8))</f>
        <v>44317</v>
      </c>
      <c r="I8" s="9">
        <f>DATE(YEAR(H8),MONTH(H8)+1,DAY(H8))</f>
        <v>44348</v>
      </c>
      <c r="J8" s="9">
        <f>DATE(YEAR(I8),MONTH(I8)+1,DAY(I8))</f>
        <v>44378</v>
      </c>
      <c r="K8" s="9">
        <f>DATE(YEAR(J8),MONTH(J8)+1,DAY(J8))</f>
        <v>44409</v>
      </c>
      <c r="L8" s="9">
        <f>DATE(YEAR(K8),MONTH(K8)+1,DAY(K8))</f>
        <v>44440</v>
      </c>
      <c r="M8" s="9">
        <f>DATE(YEAR(L8),MONTH(L8)+1,DAY(L8))</f>
        <v>44470</v>
      </c>
      <c r="N8" s="9">
        <f>DATE(YEAR(M8),MONTH(M8)+1,DAY(M8))</f>
        <v>44501</v>
      </c>
      <c r="O8" s="9">
        <f>DATE(YEAR(N8),MONTH(N8)+1,DAY(N8))</f>
        <v>44531</v>
      </c>
      <c r="P8" s="9">
        <f>DATE(YEAR(O8),MONTH(O8)+1,DAY(O8))</f>
        <v>44562</v>
      </c>
      <c r="Q8" s="9">
        <f>DATE(YEAR(P8),MONTH(P8)+1,DAY(P8))</f>
        <v>44593</v>
      </c>
      <c r="R8" s="9">
        <f>DATE(YEAR(Q8),MONTH(Q8)+1,DAY(Q8))</f>
        <v>44621</v>
      </c>
      <c r="S8" s="9">
        <f>DATE(YEAR(R8),MONTH(R8)+1,DAY(R8))</f>
        <v>44652</v>
      </c>
      <c r="T8" s="9">
        <f>DATE(YEAR(S8),MONTH(S8)+1,DAY(S8))</f>
        <v>44682</v>
      </c>
      <c r="U8" s="9">
        <f>DATE(YEAR(T8),MONTH(T8)+1,DAY(T8))</f>
        <v>44713</v>
      </c>
      <c r="V8" s="9">
        <f>DATE(YEAR(U8),MONTH(U8)+1,DAY(U8))</f>
        <v>44743</v>
      </c>
      <c r="W8" s="9">
        <f>DATE(YEAR(V8),MONTH(V8)+1,DAY(V8))</f>
        <v>44774</v>
      </c>
      <c r="X8" s="9">
        <f>DATE(YEAR(W8),MONTH(W8)+1,DAY(W8))</f>
        <v>44805</v>
      </c>
      <c r="Y8" s="9">
        <f>DATE(YEAR(X8),MONTH(X8)+1,DAY(X8))</f>
        <v>44835</v>
      </c>
      <c r="Z8" s="9">
        <f>DATE(YEAR(Y8),MONTH(Y8)+1,DAY(Y8))</f>
        <v>44866</v>
      </c>
      <c r="AA8" s="9">
        <f>DATE(YEAR(Z8),MONTH(Z8)+1,DAY(Z8))</f>
        <v>44896</v>
      </c>
      <c r="AB8" s="9">
        <f>DATE(YEAR(AA8),MONTH(AA8)+1,DAY(AA8))</f>
        <v>44927</v>
      </c>
      <c r="AC8" s="9">
        <f>DATE(YEAR(AB8),MONTH(AB8)+1,DAY(AB8))</f>
        <v>44958</v>
      </c>
      <c r="AD8" s="9">
        <f>DATE(YEAR(AC8),MONTH(AC8)+1,DAY(AC8))</f>
        <v>44986</v>
      </c>
      <c r="AE8" s="9">
        <f>DATE(YEAR(AD8),MONTH(AD8)+1,DAY(AD8))</f>
        <v>45017</v>
      </c>
      <c r="AF8" s="9">
        <f>DATE(YEAR(AE8),MONTH(AE8)+1,DAY(AE8))</f>
        <v>45047</v>
      </c>
      <c r="AG8" s="9">
        <f>DATE(YEAR(AF8),MONTH(AF8)+1,DAY(AF8))</f>
        <v>45078</v>
      </c>
      <c r="AH8" s="9">
        <f>DATE(YEAR(AG8),MONTH(AG8)+1,DAY(AG8))</f>
        <v>45108</v>
      </c>
      <c r="AI8" s="9">
        <f>DATE(YEAR(AH8),MONTH(AH8)+1,DAY(AH8))</f>
        <v>45139</v>
      </c>
      <c r="AJ8" s="9">
        <f>DATE(YEAR(AI8),MONTH(AI8)+1,DAY(AI8))</f>
        <v>45170</v>
      </c>
      <c r="AK8" s="9">
        <f>DATE(YEAR(AJ8),MONTH(AJ8)+1,DAY(AJ8))</f>
        <v>45200</v>
      </c>
      <c r="AL8" s="9">
        <f>DATE(YEAR(AK8),MONTH(AK8)+1,DAY(AK8))</f>
        <v>45231</v>
      </c>
      <c r="AM8" s="9">
        <f>DATE(YEAR(AL8),MONTH(AL8)+1,DAY(AL8))</f>
        <v>45261</v>
      </c>
      <c r="AN8" s="9">
        <f>DATE(YEAR(AM8),MONTH(AM8)+1,DAY(AM8))</f>
        <v>45292</v>
      </c>
      <c r="AO8" s="9">
        <f>DATE(YEAR(AN8),MONTH(AN8)+1,DAY(AN8))</f>
        <v>45323</v>
      </c>
      <c r="AP8" s="9">
        <f>DATE(YEAR(AO8),MONTH(AO8)+1,DAY(AO8))</f>
        <v>45352</v>
      </c>
      <c r="AQ8" s="9">
        <f>DATE(YEAR(AP8),MONTH(AP8)+1,DAY(AP8))</f>
        <v>45383</v>
      </c>
      <c r="AR8" s="9">
        <f>DATE(YEAR(AQ8),MONTH(AQ8)+1,DAY(AQ8))</f>
        <v>45413</v>
      </c>
      <c r="AS8" s="9">
        <f>DATE(YEAR(AR8),MONTH(AR8)+1,DAY(AR8))</f>
        <v>45444</v>
      </c>
      <c r="AT8" s="9">
        <f>DATE(YEAR(AS8),MONTH(AS8)+1,DAY(AS8))</f>
        <v>45474</v>
      </c>
      <c r="AU8" s="9">
        <f>DATE(YEAR(AT8),MONTH(AT8)+1,DAY(AT8))</f>
        <v>45505</v>
      </c>
      <c r="AV8" s="9">
        <f>DATE(YEAR(AU8),MONTH(AU8)+1,DAY(AU8))</f>
        <v>45536</v>
      </c>
      <c r="AW8" s="9">
        <f>DATE(YEAR(AV8),MONTH(AV8)+1,DAY(AV8))</f>
        <v>45566</v>
      </c>
      <c r="AX8" s="9">
        <f>DATE(YEAR(AW8),MONTH(AW8)+1,DAY(AW8))</f>
        <v>45597</v>
      </c>
      <c r="AY8" s="9">
        <f>DATE(YEAR(AX8),MONTH(AX8)+1,DAY(AX8))</f>
        <v>45627</v>
      </c>
      <c r="AZ8" s="9">
        <f>DATE(YEAR(AY8),MONTH(AY8)+1,DAY(AY8))</f>
        <v>45658</v>
      </c>
      <c r="BA8" s="9">
        <f>DATE(YEAR(AZ8),MONTH(AZ8)+1,DAY(AZ8))</f>
        <v>45689</v>
      </c>
      <c r="BB8" s="9">
        <f>DATE(YEAR(BA8),MONTH(BA8)+1,DAY(BA8))</f>
        <v>45717</v>
      </c>
      <c r="BC8" s="9">
        <f>DATE(YEAR(BB8),MONTH(BB8)+1,DAY(BB8))</f>
        <v>45748</v>
      </c>
      <c r="BD8" s="9">
        <f>DATE(YEAR(BC8),MONTH(BC8)+1,DAY(BC8))</f>
        <v>45778</v>
      </c>
      <c r="BE8" s="9">
        <f>DATE(YEAR(BD8),MONTH(BD8)+1,DAY(BD8))</f>
        <v>45809</v>
      </c>
      <c r="BF8" s="9">
        <f>DATE(YEAR(BE8),MONTH(BE8)+1,DAY(BE8))</f>
        <v>45839</v>
      </c>
      <c r="BG8" s="9">
        <f>DATE(YEAR(BF8),MONTH(BF8)+1,DAY(BF8))</f>
        <v>45870</v>
      </c>
      <c r="BH8" s="9">
        <f>DATE(YEAR(BG8),MONTH(BG8)+1,DAY(BG8))</f>
        <v>45901</v>
      </c>
      <c r="BI8" s="9">
        <f>DATE(YEAR(BH8),MONTH(BH8)+1,DAY(BH8))</f>
        <v>45931</v>
      </c>
      <c r="BJ8" s="9">
        <f>DATE(YEAR(BI8),MONTH(BI8)+1,DAY(BI8))</f>
        <v>45962</v>
      </c>
      <c r="BK8" s="9">
        <f>DATE(YEAR(BJ8),MONTH(BJ8)+1,DAY(BJ8))</f>
        <v>45992</v>
      </c>
      <c r="BL8" s="9">
        <f>DATE(YEAR(BK8),MONTH(BK8)+1,DAY(BK8))</f>
        <v>46023</v>
      </c>
      <c r="BM8" s="9">
        <f>DATE(YEAR(BL8),MONTH(BL8)+1,DAY(BL8))</f>
        <v>46054</v>
      </c>
      <c r="BN8" s="9">
        <f>DATE(YEAR(BM8),MONTH(BM8)+1,DAY(BM8))</f>
        <v>46082</v>
      </c>
      <c r="BO8" s="9">
        <f>DATE(YEAR(BN8),MONTH(BN8)+1,DAY(BN8))</f>
        <v>46113</v>
      </c>
      <c r="BP8" s="9">
        <f>DATE(YEAR(BO8),MONTH(BO8)+1,DAY(BO8))</f>
        <v>46143</v>
      </c>
      <c r="BQ8" s="9">
        <f>DATE(YEAR(BP8),MONTH(BP8)+1,DAY(BP8))</f>
        <v>46174</v>
      </c>
      <c r="BR8" s="9">
        <f>DATE(YEAR(BQ8),MONTH(BQ8)+1,DAY(BQ8))</f>
        <v>46204</v>
      </c>
      <c r="BS8" s="9">
        <f>DATE(YEAR(BR8),MONTH(BR8)+1,DAY(BR8))</f>
        <v>46235</v>
      </c>
      <c r="BT8" s="9">
        <f>DATE(YEAR(BS8),MONTH(BS8)+1,DAY(BS8))</f>
        <v>46266</v>
      </c>
      <c r="BU8" s="9">
        <f>DATE(YEAR(BT8),MONTH(BT8)+1,DAY(BT8))</f>
        <v>46296</v>
      </c>
      <c r="BV8" s="9">
        <f>DATE(YEAR(BU8),MONTH(BU8)+1,DAY(BU8))</f>
        <v>46327</v>
      </c>
      <c r="BW8" s="9">
        <f>DATE(YEAR(BV8),MONTH(BV8)+1,DAY(BV8))</f>
        <v>46357</v>
      </c>
      <c r="BX8" s="9">
        <f>DATE(YEAR(BW8),MONTH(BW8)+1,DAY(BW8))</f>
        <v>46388</v>
      </c>
      <c r="BY8" s="9">
        <f>DATE(YEAR(BX8),MONTH(BX8)+1,DAY(BX8))</f>
        <v>46419</v>
      </c>
      <c r="BZ8" s="9">
        <f>DATE(YEAR(BY8),MONTH(BY8)+1,DAY(BY8))</f>
        <v>46447</v>
      </c>
      <c r="CA8" s="9">
        <f>DATE(YEAR(BZ8),MONTH(BZ8)+1,DAY(BZ8))</f>
        <v>46478</v>
      </c>
      <c r="CB8" s="9">
        <f>DATE(YEAR(CA8),MONTH(CA8)+1,DAY(CA8))</f>
        <v>46508</v>
      </c>
      <c r="CC8" s="9">
        <f>DATE(YEAR(CB8),MONTH(CB8)+1,DAY(CB8))</f>
        <v>46539</v>
      </c>
      <c r="CD8" s="9">
        <f>DATE(YEAR(CC8),MONTH(CC8)+1,DAY(CC8))</f>
        <v>46569</v>
      </c>
      <c r="CE8" s="9">
        <f>DATE(YEAR(CD8),MONTH(CD8)+1,DAY(CD8))</f>
        <v>46600</v>
      </c>
      <c r="CF8" s="9">
        <f>DATE(YEAR(CE8),MONTH(CE8)+1,DAY(CE8))</f>
        <v>46631</v>
      </c>
      <c r="CG8" s="9">
        <f>DATE(YEAR(CF8),MONTH(CF8)+1,DAY(CF8))</f>
        <v>46661</v>
      </c>
      <c r="CH8" s="9">
        <f>DATE(YEAR(CG8),MONTH(CG8)+1,DAY(CG8))</f>
        <v>46692</v>
      </c>
      <c r="CI8" s="9">
        <f>DATE(YEAR(CH8),MONTH(CH8)+1,DAY(CH8))</f>
        <v>46722</v>
      </c>
      <c r="CJ8" s="9">
        <f>DATE(YEAR(CI8),MONTH(CI8)+1,DAY(CI8))</f>
        <v>46753</v>
      </c>
      <c r="CK8" s="9">
        <f>DATE(YEAR(CJ8),MONTH(CJ8)+1,DAY(CJ8))</f>
        <v>46784</v>
      </c>
      <c r="CL8" s="9">
        <f>DATE(YEAR(CK8),MONTH(CK8)+1,DAY(CK8))</f>
        <v>46813</v>
      </c>
      <c r="CM8" s="9">
        <f>DATE(YEAR(CL8),MONTH(CL8)+1,DAY(CL8))</f>
        <v>46844</v>
      </c>
      <c r="CN8" s="9">
        <f>DATE(YEAR(CM8),MONTH(CM8)+1,DAY(CM8))</f>
        <v>46874</v>
      </c>
      <c r="CO8" s="9">
        <f>DATE(YEAR(CN8),MONTH(CN8)+1,DAY(CN8))</f>
        <v>46905</v>
      </c>
      <c r="CP8" s="9">
        <f>DATE(YEAR(CO8),MONTH(CO8)+1,DAY(CO8))</f>
        <v>46935</v>
      </c>
      <c r="CQ8" s="9">
        <f>DATE(YEAR(CP8),MONTH(CP8)+1,DAY(CP8))</f>
        <v>46966</v>
      </c>
      <c r="CR8" s="9">
        <f>DATE(YEAR(CQ8),MONTH(CQ8)+1,DAY(CQ8))</f>
        <v>46997</v>
      </c>
      <c r="CS8" s="9">
        <f>DATE(YEAR(CR8),MONTH(CR8)+1,DAY(CR8))</f>
        <v>47027</v>
      </c>
      <c r="CT8" s="9">
        <f>DATE(YEAR(CS8),MONTH(CS8)+1,DAY(CS8))</f>
        <v>47058</v>
      </c>
      <c r="CU8" s="9">
        <f>DATE(YEAR(CT8),MONTH(CT8)+1,DAY(CT8))</f>
        <v>47088</v>
      </c>
      <c r="CV8" s="9">
        <f>DATE(YEAR(CU8),MONTH(CU8)+1,DAY(CU8))</f>
        <v>47119</v>
      </c>
      <c r="CW8" s="9">
        <f>DATE(YEAR(CV8),MONTH(CV8)+1,DAY(CV8))</f>
        <v>47150</v>
      </c>
      <c r="CX8" s="9">
        <f>DATE(YEAR(CW8),MONTH(CW8)+1,DAY(CW8))</f>
        <v>47178</v>
      </c>
      <c r="CY8" s="9">
        <f>DATE(YEAR(CX8),MONTH(CX8)+1,DAY(CX8))</f>
        <v>47209</v>
      </c>
      <c r="CZ8" s="9">
        <f>DATE(YEAR(CY8),MONTH(CY8)+1,DAY(CY8))</f>
        <v>47239</v>
      </c>
      <c r="DA8" s="9">
        <f>DATE(YEAR(CZ8),MONTH(CZ8)+1,DAY(CZ8))</f>
        <v>47270</v>
      </c>
      <c r="DB8" s="9">
        <f>DATE(YEAR(DA8),MONTH(DA8)+1,DAY(DA8))</f>
        <v>47300</v>
      </c>
      <c r="DC8" s="9">
        <f>DATE(YEAR(DB8),MONTH(DB8)+1,DAY(DB8))</f>
        <v>47331</v>
      </c>
      <c r="DD8" s="9">
        <f>DATE(YEAR(DC8),MONTH(DC8)+1,DAY(DC8))</f>
        <v>47362</v>
      </c>
      <c r="DE8" s="9">
        <f>DATE(YEAR(DD8),MONTH(DD8)+1,DAY(DD8))</f>
        <v>47392</v>
      </c>
      <c r="DF8" s="9">
        <f>DATE(YEAR(DE8),MONTH(DE8)+1,DAY(DE8))</f>
        <v>47423</v>
      </c>
      <c r="DG8" s="9">
        <f>DATE(YEAR(DF8),MONTH(DF8)+1,DAY(DF8))</f>
        <v>47453</v>
      </c>
    </row>
    <row r="9">
      <c r="C9" s="6">
        <f>CONFIG!$C$14</f>
        <v>0</v>
      </c>
      <c r="D9" s="10">
        <f>((CONFIG!$G32*Commandes!D9)+IF(ROUND((D$8-CONFIG!$D$7)/31,0)&gt;=(CONFIG!$E32+CONFIG!$F32),INDEX(Commandes!$D9:$DG9,,COLUMN(D$8)-COLUMN($D$8)+1-(CONFIG!$E32+CONFIG!$F32)),0)*(1-CONFIG!$G32))*CONFIG!$D32</f>
        <v>0</v>
      </c>
      <c r="E9" s="10">
        <f>((CONFIG!$G32*Commandes!E9)+IF(ROUND((E$8-CONFIG!$D$7)/31,0)&gt;=(CONFIG!$E32+CONFIG!$F32),INDEX(Commandes!$D9:$DG9,,COLUMN(E$8)-COLUMN($D$8)+1-(CONFIG!$E32+CONFIG!$F32)),0)*(1-CONFIG!$G32))*CONFIG!$D32</f>
        <v>0</v>
      </c>
      <c r="F9" s="10">
        <f>((CONFIG!$G32*Commandes!F9)+IF(ROUND((F$8-CONFIG!$D$7)/31,0)&gt;=(CONFIG!$E32+CONFIG!$F32),INDEX(Commandes!$D9:$DG9,,COLUMN(F$8)-COLUMN($D$8)+1-(CONFIG!$E32+CONFIG!$F32)),0)*(1-CONFIG!$G32))*CONFIG!$D32</f>
        <v>0</v>
      </c>
      <c r="G9" s="10">
        <f>((CONFIG!$G32*Commandes!G9)+IF(ROUND((G$8-CONFIG!$D$7)/31,0)&gt;=(CONFIG!$E32+CONFIG!$F32),INDEX(Commandes!$D9:$DG9,,COLUMN(G$8)-COLUMN($D$8)+1-(CONFIG!$E32+CONFIG!$F32)),0)*(1-CONFIG!$G32))*CONFIG!$D32</f>
        <v>0</v>
      </c>
      <c r="H9" s="10">
        <f>((CONFIG!$G32*Commandes!H9)+IF(ROUND((H$8-CONFIG!$D$7)/31,0)&gt;=(CONFIG!$E32+CONFIG!$F32),INDEX(Commandes!$D9:$DG9,,COLUMN(H$8)-COLUMN($D$8)+1-(CONFIG!$E32+CONFIG!$F32)),0)*(1-CONFIG!$G32))*CONFIG!$D32</f>
        <v>0</v>
      </c>
      <c r="I9" s="10">
        <f>((CONFIG!$G32*Commandes!I9)+IF(ROUND((I$8-CONFIG!$D$7)/31,0)&gt;=(CONFIG!$E32+CONFIG!$F32),INDEX(Commandes!$D9:$DG9,,COLUMN(I$8)-COLUMN($D$8)+1-(CONFIG!$E32+CONFIG!$F32)),0)*(1-CONFIG!$G32))*CONFIG!$D32</f>
        <v>0</v>
      </c>
      <c r="J9" s="10">
        <f>((CONFIG!$G32*Commandes!J9)+IF(ROUND((J$8-CONFIG!$D$7)/31,0)&gt;=(CONFIG!$E32+CONFIG!$F32),INDEX(Commandes!$D9:$DG9,,COLUMN(J$8)-COLUMN($D$8)+1-(CONFIG!$E32+CONFIG!$F32)),0)*(1-CONFIG!$G32))*CONFIG!$D32</f>
        <v>0</v>
      </c>
      <c r="K9" s="10">
        <f>((CONFIG!$G32*Commandes!K9)+IF(ROUND((K$8-CONFIG!$D$7)/31,0)&gt;=(CONFIG!$E32+CONFIG!$F32),INDEX(Commandes!$D9:$DG9,,COLUMN(K$8)-COLUMN($D$8)+1-(CONFIG!$E32+CONFIG!$F32)),0)*(1-CONFIG!$G32))*CONFIG!$D32</f>
        <v>0</v>
      </c>
      <c r="L9" s="10">
        <f>((CONFIG!$G32*Commandes!L9)+IF(ROUND((L$8-CONFIG!$D$7)/31,0)&gt;=(CONFIG!$E32+CONFIG!$F32),INDEX(Commandes!$D9:$DG9,,COLUMN(L$8)-COLUMN($D$8)+1-(CONFIG!$E32+CONFIG!$F32)),0)*(1-CONFIG!$G32))*CONFIG!$D32</f>
        <v>0</v>
      </c>
      <c r="M9" s="10">
        <f>((CONFIG!$G32*Commandes!M9)+IF(ROUND((M$8-CONFIG!$D$7)/31,0)&gt;=(CONFIG!$E32+CONFIG!$F32),INDEX(Commandes!$D9:$DG9,,COLUMN(M$8)-COLUMN($D$8)+1-(CONFIG!$E32+CONFIG!$F32)),0)*(1-CONFIG!$G32))*CONFIG!$D32</f>
        <v>0</v>
      </c>
      <c r="N9" s="10">
        <f>((CONFIG!$G32*Commandes!N9)+IF(ROUND((N$8-CONFIG!$D$7)/31,0)&gt;=(CONFIG!$E32+CONFIG!$F32),INDEX(Commandes!$D9:$DG9,,COLUMN(N$8)-COLUMN($D$8)+1-(CONFIG!$E32+CONFIG!$F32)),0)*(1-CONFIG!$G32))*CONFIG!$D32</f>
        <v>0</v>
      </c>
      <c r="O9" s="10">
        <f>((CONFIG!$G32*Commandes!O9)+IF(ROUND((O$8-CONFIG!$D$7)/31,0)&gt;=(CONFIG!$E32+CONFIG!$F32),INDEX(Commandes!$D9:$DG9,,COLUMN(O$8)-COLUMN($D$8)+1-(CONFIG!$E32+CONFIG!$F32)),0)*(1-CONFIG!$G32))*CONFIG!$D32</f>
        <v>0</v>
      </c>
      <c r="P9" s="10">
        <f>((CONFIG!$G32*Commandes!P9)+IF(ROUND((P$8-CONFIG!$D$7)/31,0)&gt;=(CONFIG!$E32+CONFIG!$F32),INDEX(Commandes!$D9:$DG9,,COLUMN(P$8)-COLUMN($D$8)+1-(CONFIG!$E32+CONFIG!$F32)),0)*(1-CONFIG!$G32))*CONFIG!$D32</f>
        <v>0</v>
      </c>
      <c r="Q9" s="10">
        <f>((CONFIG!$G32*Commandes!Q9)+IF(ROUND((Q$8-CONFIG!$D$7)/31,0)&gt;=(CONFIG!$E32+CONFIG!$F32),INDEX(Commandes!$D9:$DG9,,COLUMN(Q$8)-COLUMN($D$8)+1-(CONFIG!$E32+CONFIG!$F32)),0)*(1-CONFIG!$G32))*CONFIG!$D32</f>
        <v>0</v>
      </c>
      <c r="R9" s="10">
        <f>((CONFIG!$G32*Commandes!R9)+IF(ROUND((R$8-CONFIG!$D$7)/31,0)&gt;=(CONFIG!$E32+CONFIG!$F32),INDEX(Commandes!$D9:$DG9,,COLUMN(R$8)-COLUMN($D$8)+1-(CONFIG!$E32+CONFIG!$F32)),0)*(1-CONFIG!$G32))*CONFIG!$D32</f>
        <v>0</v>
      </c>
      <c r="S9" s="10">
        <f>((CONFIG!$G32*Commandes!S9)+IF(ROUND((S$8-CONFIG!$D$7)/31,0)&gt;=(CONFIG!$E32+CONFIG!$F32),INDEX(Commandes!$D9:$DG9,,COLUMN(S$8)-COLUMN($D$8)+1-(CONFIG!$E32+CONFIG!$F32)),0)*(1-CONFIG!$G32))*CONFIG!$D32</f>
        <v>0</v>
      </c>
      <c r="T9" s="10">
        <f>((CONFIG!$G32*Commandes!T9)+IF(ROUND((T$8-CONFIG!$D$7)/31,0)&gt;=(CONFIG!$E32+CONFIG!$F32),INDEX(Commandes!$D9:$DG9,,COLUMN(T$8)-COLUMN($D$8)+1-(CONFIG!$E32+CONFIG!$F32)),0)*(1-CONFIG!$G32))*CONFIG!$D32</f>
        <v>0</v>
      </c>
      <c r="U9" s="10">
        <f>((CONFIG!$G32*Commandes!U9)+IF(ROUND((U$8-CONFIG!$D$7)/31,0)&gt;=(CONFIG!$E32+CONFIG!$F32),INDEX(Commandes!$D9:$DG9,,COLUMN(U$8)-COLUMN($D$8)+1-(CONFIG!$E32+CONFIG!$F32)),0)*(1-CONFIG!$G32))*CONFIG!$D32</f>
        <v>0</v>
      </c>
      <c r="V9" s="10">
        <f>((CONFIG!$G32*Commandes!V9)+IF(ROUND((V$8-CONFIG!$D$7)/31,0)&gt;=(CONFIG!$E32+CONFIG!$F32),INDEX(Commandes!$D9:$DG9,,COLUMN(V$8)-COLUMN($D$8)+1-(CONFIG!$E32+CONFIG!$F32)),0)*(1-CONFIG!$G32))*CONFIG!$D32</f>
        <v>0</v>
      </c>
      <c r="W9" s="10">
        <f>((CONFIG!$G32*Commandes!W9)+IF(ROUND((W$8-CONFIG!$D$7)/31,0)&gt;=(CONFIG!$E32+CONFIG!$F32),INDEX(Commandes!$D9:$DG9,,COLUMN(W$8)-COLUMN($D$8)+1-(CONFIG!$E32+CONFIG!$F32)),0)*(1-CONFIG!$G32))*CONFIG!$D32</f>
        <v>0</v>
      </c>
      <c r="X9" s="10">
        <f>((CONFIG!$G32*Commandes!X9)+IF(ROUND((X$8-CONFIG!$D$7)/31,0)&gt;=(CONFIG!$E32+CONFIG!$F32),INDEX(Commandes!$D9:$DG9,,COLUMN(X$8)-COLUMN($D$8)+1-(CONFIG!$E32+CONFIG!$F32)),0)*(1-CONFIG!$G32))*CONFIG!$D32</f>
        <v>0</v>
      </c>
      <c r="Y9" s="10">
        <f>((CONFIG!$G32*Commandes!Y9)+IF(ROUND((Y$8-CONFIG!$D$7)/31,0)&gt;=(CONFIG!$E32+CONFIG!$F32),INDEX(Commandes!$D9:$DG9,,COLUMN(Y$8)-COLUMN($D$8)+1-(CONFIG!$E32+CONFIG!$F32)),0)*(1-CONFIG!$G32))*CONFIG!$D32</f>
        <v>0</v>
      </c>
      <c r="Z9" s="10">
        <f>((CONFIG!$G32*Commandes!Z9)+IF(ROUND((Z$8-CONFIG!$D$7)/31,0)&gt;=(CONFIG!$E32+CONFIG!$F32),INDEX(Commandes!$D9:$DG9,,COLUMN(Z$8)-COLUMN($D$8)+1-(CONFIG!$E32+CONFIG!$F32)),0)*(1-CONFIG!$G32))*CONFIG!$D32</f>
        <v>0</v>
      </c>
      <c r="AA9" s="10">
        <f>((CONFIG!$G32*Commandes!AA9)+IF(ROUND((AA$8-CONFIG!$D$7)/31,0)&gt;=(CONFIG!$E32+CONFIG!$F32),INDEX(Commandes!$D9:$DG9,,COLUMN(AA$8)-COLUMN($D$8)+1-(CONFIG!$E32+CONFIG!$F32)),0)*(1-CONFIG!$G32))*CONFIG!$D32</f>
        <v>0</v>
      </c>
      <c r="AB9" s="10">
        <f>((CONFIG!$G32*Commandes!AB9)+IF(ROUND((AB$8-CONFIG!$D$7)/31,0)&gt;=(CONFIG!$E32+CONFIG!$F32),INDEX(Commandes!$D9:$DG9,,COLUMN(AB$8)-COLUMN($D$8)+1-(CONFIG!$E32+CONFIG!$F32)),0)*(1-CONFIG!$G32))*CONFIG!$D32</f>
        <v>0</v>
      </c>
      <c r="AC9" s="10">
        <f>((CONFIG!$G32*Commandes!AC9)+IF(ROUND((AC$8-CONFIG!$D$7)/31,0)&gt;=(CONFIG!$E32+CONFIG!$F32),INDEX(Commandes!$D9:$DG9,,COLUMN(AC$8)-COLUMN($D$8)+1-(CONFIG!$E32+CONFIG!$F32)),0)*(1-CONFIG!$G32))*CONFIG!$D32</f>
        <v>0</v>
      </c>
      <c r="AD9" s="10">
        <f>((CONFIG!$G32*Commandes!AD9)+IF(ROUND((AD$8-CONFIG!$D$7)/31,0)&gt;=(CONFIG!$E32+CONFIG!$F32),INDEX(Commandes!$D9:$DG9,,COLUMN(AD$8)-COLUMN($D$8)+1-(CONFIG!$E32+CONFIG!$F32)),0)*(1-CONFIG!$G32))*CONFIG!$D32</f>
        <v>0</v>
      </c>
      <c r="AE9" s="10">
        <f>((CONFIG!$G32*Commandes!AE9)+IF(ROUND((AE$8-CONFIG!$D$7)/31,0)&gt;=(CONFIG!$E32+CONFIG!$F32),INDEX(Commandes!$D9:$DG9,,COLUMN(AE$8)-COLUMN($D$8)+1-(CONFIG!$E32+CONFIG!$F32)),0)*(1-CONFIG!$G32))*CONFIG!$D32</f>
        <v>0</v>
      </c>
      <c r="AF9" s="10">
        <f>((CONFIG!$G32*Commandes!AF9)+IF(ROUND((AF$8-CONFIG!$D$7)/31,0)&gt;=(CONFIG!$E32+CONFIG!$F32),INDEX(Commandes!$D9:$DG9,,COLUMN(AF$8)-COLUMN($D$8)+1-(CONFIG!$E32+CONFIG!$F32)),0)*(1-CONFIG!$G32))*CONFIG!$D32</f>
        <v>0</v>
      </c>
      <c r="AG9" s="10">
        <f>((CONFIG!$G32*Commandes!AG9)+IF(ROUND((AG$8-CONFIG!$D$7)/31,0)&gt;=(CONFIG!$E32+CONFIG!$F32),INDEX(Commandes!$D9:$DG9,,COLUMN(AG$8)-COLUMN($D$8)+1-(CONFIG!$E32+CONFIG!$F32)),0)*(1-CONFIG!$G32))*CONFIG!$D32</f>
        <v>0</v>
      </c>
      <c r="AH9" s="10">
        <f>((CONFIG!$G32*Commandes!AH9)+IF(ROUND((AH$8-CONFIG!$D$7)/31,0)&gt;=(CONFIG!$E32+CONFIG!$F32),INDEX(Commandes!$D9:$DG9,,COLUMN(AH$8)-COLUMN($D$8)+1-(CONFIG!$E32+CONFIG!$F32)),0)*(1-CONFIG!$G32))*CONFIG!$D32</f>
        <v>0</v>
      </c>
      <c r="AI9" s="10">
        <f>((CONFIG!$G32*Commandes!AI9)+IF(ROUND((AI$8-CONFIG!$D$7)/31,0)&gt;=(CONFIG!$E32+CONFIG!$F32),INDEX(Commandes!$D9:$DG9,,COLUMN(AI$8)-COLUMN($D$8)+1-(CONFIG!$E32+CONFIG!$F32)),0)*(1-CONFIG!$G32))*CONFIG!$D32</f>
        <v>0</v>
      </c>
      <c r="AJ9" s="10">
        <f>((CONFIG!$G32*Commandes!AJ9)+IF(ROUND((AJ$8-CONFIG!$D$7)/31,0)&gt;=(CONFIG!$E32+CONFIG!$F32),INDEX(Commandes!$D9:$DG9,,COLUMN(AJ$8)-COLUMN($D$8)+1-(CONFIG!$E32+CONFIG!$F32)),0)*(1-CONFIG!$G32))*CONFIG!$D32</f>
        <v>0</v>
      </c>
      <c r="AK9" s="10">
        <f>((CONFIG!$G32*Commandes!AK9)+IF(ROUND((AK$8-CONFIG!$D$7)/31,0)&gt;=(CONFIG!$E32+CONFIG!$F32),INDEX(Commandes!$D9:$DG9,,COLUMN(AK$8)-COLUMN($D$8)+1-(CONFIG!$E32+CONFIG!$F32)),0)*(1-CONFIG!$G32))*CONFIG!$D32</f>
        <v>0</v>
      </c>
      <c r="AL9" s="10">
        <f>((CONFIG!$G32*Commandes!AL9)+IF(ROUND((AL$8-CONFIG!$D$7)/31,0)&gt;=(CONFIG!$E32+CONFIG!$F32),INDEX(Commandes!$D9:$DG9,,COLUMN(AL$8)-COLUMN($D$8)+1-(CONFIG!$E32+CONFIG!$F32)),0)*(1-CONFIG!$G32))*CONFIG!$D32</f>
        <v>0</v>
      </c>
      <c r="AM9" s="10">
        <f>((CONFIG!$G32*Commandes!AM9)+IF(ROUND((AM$8-CONFIG!$D$7)/31,0)&gt;=(CONFIG!$E32+CONFIG!$F32),INDEX(Commandes!$D9:$DG9,,COLUMN(AM$8)-COLUMN($D$8)+1-(CONFIG!$E32+CONFIG!$F32)),0)*(1-CONFIG!$G32))*CONFIG!$D32</f>
        <v>0</v>
      </c>
      <c r="AN9" s="10">
        <f>((CONFIG!$G32*Commandes!AN9)+IF(ROUND((AN$8-CONFIG!$D$7)/31,0)&gt;=(CONFIG!$E32+CONFIG!$F32),INDEX(Commandes!$D9:$DG9,,COLUMN(AN$8)-COLUMN($D$8)+1-(CONFIG!$E32+CONFIG!$F32)),0)*(1-CONFIG!$G32))*CONFIG!$D32</f>
        <v>0</v>
      </c>
      <c r="AO9" s="10">
        <f>((CONFIG!$G32*Commandes!AO9)+IF(ROUND((AO$8-CONFIG!$D$7)/31,0)&gt;=(CONFIG!$E32+CONFIG!$F32),INDEX(Commandes!$D9:$DG9,,COLUMN(AO$8)-COLUMN($D$8)+1-(CONFIG!$E32+CONFIG!$F32)),0)*(1-CONFIG!$G32))*CONFIG!$D32</f>
        <v>0</v>
      </c>
      <c r="AP9" s="10">
        <f>((CONFIG!$G32*Commandes!AP9)+IF(ROUND((AP$8-CONFIG!$D$7)/31,0)&gt;=(CONFIG!$E32+CONFIG!$F32),INDEX(Commandes!$D9:$DG9,,COLUMN(AP$8)-COLUMN($D$8)+1-(CONFIG!$E32+CONFIG!$F32)),0)*(1-CONFIG!$G32))*CONFIG!$D32</f>
        <v>0</v>
      </c>
      <c r="AQ9" s="10">
        <f>((CONFIG!$G32*Commandes!AQ9)+IF(ROUND((AQ$8-CONFIG!$D$7)/31,0)&gt;=(CONFIG!$E32+CONFIG!$F32),INDEX(Commandes!$D9:$DG9,,COLUMN(AQ$8)-COLUMN($D$8)+1-(CONFIG!$E32+CONFIG!$F32)),0)*(1-CONFIG!$G32))*CONFIG!$D32</f>
        <v>0</v>
      </c>
      <c r="AR9" s="10">
        <f>((CONFIG!$G32*Commandes!AR9)+IF(ROUND((AR$8-CONFIG!$D$7)/31,0)&gt;=(CONFIG!$E32+CONFIG!$F32),INDEX(Commandes!$D9:$DG9,,COLUMN(AR$8)-COLUMN($D$8)+1-(CONFIG!$E32+CONFIG!$F32)),0)*(1-CONFIG!$G32))*CONFIG!$D32</f>
        <v>0</v>
      </c>
      <c r="AS9" s="10">
        <f>((CONFIG!$G32*Commandes!AS9)+IF(ROUND((AS$8-CONFIG!$D$7)/31,0)&gt;=(CONFIG!$E32+CONFIG!$F32),INDEX(Commandes!$D9:$DG9,,COLUMN(AS$8)-COLUMN($D$8)+1-(CONFIG!$E32+CONFIG!$F32)),0)*(1-CONFIG!$G32))*CONFIG!$D32</f>
        <v>0</v>
      </c>
      <c r="AT9" s="10">
        <f>((CONFIG!$G32*Commandes!AT9)+IF(ROUND((AT$8-CONFIG!$D$7)/31,0)&gt;=(CONFIG!$E32+CONFIG!$F32),INDEX(Commandes!$D9:$DG9,,COLUMN(AT$8)-COLUMN($D$8)+1-(CONFIG!$E32+CONFIG!$F32)),0)*(1-CONFIG!$G32))*CONFIG!$D32</f>
        <v>0</v>
      </c>
      <c r="AU9" s="10">
        <f>((CONFIG!$G32*Commandes!AU9)+IF(ROUND((AU$8-CONFIG!$D$7)/31,0)&gt;=(CONFIG!$E32+CONFIG!$F32),INDEX(Commandes!$D9:$DG9,,COLUMN(AU$8)-COLUMN($D$8)+1-(CONFIG!$E32+CONFIG!$F32)),0)*(1-CONFIG!$G32))*CONFIG!$D32</f>
        <v>0</v>
      </c>
      <c r="AV9" s="10">
        <f>((CONFIG!$G32*Commandes!AV9)+IF(ROUND((AV$8-CONFIG!$D$7)/31,0)&gt;=(CONFIG!$E32+CONFIG!$F32),INDEX(Commandes!$D9:$DG9,,COLUMN(AV$8)-COLUMN($D$8)+1-(CONFIG!$E32+CONFIG!$F32)),0)*(1-CONFIG!$G32))*CONFIG!$D32</f>
        <v>0</v>
      </c>
      <c r="AW9" s="10">
        <f>((CONFIG!$G32*Commandes!AW9)+IF(ROUND((AW$8-CONFIG!$D$7)/31,0)&gt;=(CONFIG!$E32+CONFIG!$F32),INDEX(Commandes!$D9:$DG9,,COLUMN(AW$8)-COLUMN($D$8)+1-(CONFIG!$E32+CONFIG!$F32)),0)*(1-CONFIG!$G32))*CONFIG!$D32</f>
        <v>0</v>
      </c>
      <c r="AX9" s="10">
        <f>((CONFIG!$G32*Commandes!AX9)+IF(ROUND((AX$8-CONFIG!$D$7)/31,0)&gt;=(CONFIG!$E32+CONFIG!$F32),INDEX(Commandes!$D9:$DG9,,COLUMN(AX$8)-COLUMN($D$8)+1-(CONFIG!$E32+CONFIG!$F32)),0)*(1-CONFIG!$G32))*CONFIG!$D32</f>
        <v>0</v>
      </c>
      <c r="AY9" s="10">
        <f>((CONFIG!$G32*Commandes!AY9)+IF(ROUND((AY$8-CONFIG!$D$7)/31,0)&gt;=(CONFIG!$E32+CONFIG!$F32),INDEX(Commandes!$D9:$DG9,,COLUMN(AY$8)-COLUMN($D$8)+1-(CONFIG!$E32+CONFIG!$F32)),0)*(1-CONFIG!$G32))*CONFIG!$D32</f>
        <v>0</v>
      </c>
      <c r="AZ9" s="10">
        <f>((CONFIG!$G32*Commandes!AZ9)+IF(ROUND((AZ$8-CONFIG!$D$7)/31,0)&gt;=(CONFIG!$E32+CONFIG!$F32),INDEX(Commandes!$D9:$DG9,,COLUMN(AZ$8)-COLUMN($D$8)+1-(CONFIG!$E32+CONFIG!$F32)),0)*(1-CONFIG!$G32))*CONFIG!$D32</f>
        <v>0</v>
      </c>
      <c r="BA9" s="10">
        <f>((CONFIG!$G32*Commandes!BA9)+IF(ROUND((BA$8-CONFIG!$D$7)/31,0)&gt;=(CONFIG!$E32+CONFIG!$F32),INDEX(Commandes!$D9:$DG9,,COLUMN(BA$8)-COLUMN($D$8)+1-(CONFIG!$E32+CONFIG!$F32)),0)*(1-CONFIG!$G32))*CONFIG!$D32</f>
        <v>0</v>
      </c>
      <c r="BB9" s="10">
        <f>((CONFIG!$G32*Commandes!BB9)+IF(ROUND((BB$8-CONFIG!$D$7)/31,0)&gt;=(CONFIG!$E32+CONFIG!$F32),INDEX(Commandes!$D9:$DG9,,COLUMN(BB$8)-COLUMN($D$8)+1-(CONFIG!$E32+CONFIG!$F32)),0)*(1-CONFIG!$G32))*CONFIG!$D32</f>
        <v>0</v>
      </c>
      <c r="BC9" s="10">
        <f>((CONFIG!$G32*Commandes!BC9)+IF(ROUND((BC$8-CONFIG!$D$7)/31,0)&gt;=(CONFIG!$E32+CONFIG!$F32),INDEX(Commandes!$D9:$DG9,,COLUMN(BC$8)-COLUMN($D$8)+1-(CONFIG!$E32+CONFIG!$F32)),0)*(1-CONFIG!$G32))*CONFIG!$D32</f>
        <v>0</v>
      </c>
      <c r="BD9" s="10">
        <f>((CONFIG!$G32*Commandes!BD9)+IF(ROUND((BD$8-CONFIG!$D$7)/31,0)&gt;=(CONFIG!$E32+CONFIG!$F32),INDEX(Commandes!$D9:$DG9,,COLUMN(BD$8)-COLUMN($D$8)+1-(CONFIG!$E32+CONFIG!$F32)),0)*(1-CONFIG!$G32))*CONFIG!$D32</f>
        <v>0</v>
      </c>
      <c r="BE9" s="10">
        <f>((CONFIG!$G32*Commandes!BE9)+IF(ROUND((BE$8-CONFIG!$D$7)/31,0)&gt;=(CONFIG!$E32+CONFIG!$F32),INDEX(Commandes!$D9:$DG9,,COLUMN(BE$8)-COLUMN($D$8)+1-(CONFIG!$E32+CONFIG!$F32)),0)*(1-CONFIG!$G32))*CONFIG!$D32</f>
        <v>0</v>
      </c>
      <c r="BF9" s="10">
        <f>((CONFIG!$G32*Commandes!BF9)+IF(ROUND((BF$8-CONFIG!$D$7)/31,0)&gt;=(CONFIG!$E32+CONFIG!$F32),INDEX(Commandes!$D9:$DG9,,COLUMN(BF$8)-COLUMN($D$8)+1-(CONFIG!$E32+CONFIG!$F32)),0)*(1-CONFIG!$G32))*CONFIG!$D32</f>
        <v>0</v>
      </c>
      <c r="BG9" s="10">
        <f>((CONFIG!$G32*Commandes!BG9)+IF(ROUND((BG$8-CONFIG!$D$7)/31,0)&gt;=(CONFIG!$E32+CONFIG!$F32),INDEX(Commandes!$D9:$DG9,,COLUMN(BG$8)-COLUMN($D$8)+1-(CONFIG!$E32+CONFIG!$F32)),0)*(1-CONFIG!$G32))*CONFIG!$D32</f>
        <v>0</v>
      </c>
      <c r="BH9" s="10">
        <f>((CONFIG!$G32*Commandes!BH9)+IF(ROUND((BH$8-CONFIG!$D$7)/31,0)&gt;=(CONFIG!$E32+CONFIG!$F32),INDEX(Commandes!$D9:$DG9,,COLUMN(BH$8)-COLUMN($D$8)+1-(CONFIG!$E32+CONFIG!$F32)),0)*(1-CONFIG!$G32))*CONFIG!$D32</f>
        <v>0</v>
      </c>
      <c r="BI9" s="10">
        <f>((CONFIG!$G32*Commandes!BI9)+IF(ROUND((BI$8-CONFIG!$D$7)/31,0)&gt;=(CONFIG!$E32+CONFIG!$F32),INDEX(Commandes!$D9:$DG9,,COLUMN(BI$8)-COLUMN($D$8)+1-(CONFIG!$E32+CONFIG!$F32)),0)*(1-CONFIG!$G32))*CONFIG!$D32</f>
        <v>0</v>
      </c>
      <c r="BJ9" s="10">
        <f>((CONFIG!$G32*Commandes!BJ9)+IF(ROUND((BJ$8-CONFIG!$D$7)/31,0)&gt;=(CONFIG!$E32+CONFIG!$F32),INDEX(Commandes!$D9:$DG9,,COLUMN(BJ$8)-COLUMN($D$8)+1-(CONFIG!$E32+CONFIG!$F32)),0)*(1-CONFIG!$G32))*CONFIG!$D32</f>
        <v>0</v>
      </c>
      <c r="BK9" s="10">
        <f>((CONFIG!$G32*Commandes!BK9)+IF(ROUND((BK$8-CONFIG!$D$7)/31,0)&gt;=(CONFIG!$E32+CONFIG!$F32),INDEX(Commandes!$D9:$DG9,,COLUMN(BK$8)-COLUMN($D$8)+1-(CONFIG!$E32+CONFIG!$F32)),0)*(1-CONFIG!$G32))*CONFIG!$D32</f>
        <v>0</v>
      </c>
      <c r="BL9" s="10">
        <f>((CONFIG!$G32*Commandes!BL9)+IF(ROUND((BL$8-CONFIG!$D$7)/31,0)&gt;=(CONFIG!$E32+CONFIG!$F32),INDEX(Commandes!$D9:$DG9,,COLUMN(BL$8)-COLUMN($D$8)+1-(CONFIG!$E32+CONFIG!$F32)),0)*(1-CONFIG!$G32))*CONFIG!$D32</f>
        <v>0</v>
      </c>
      <c r="BM9" s="10">
        <f>((CONFIG!$G32*Commandes!BM9)+IF(ROUND((BM$8-CONFIG!$D$7)/31,0)&gt;=(CONFIG!$E32+CONFIG!$F32),INDEX(Commandes!$D9:$DG9,,COLUMN(BM$8)-COLUMN($D$8)+1-(CONFIG!$E32+CONFIG!$F32)),0)*(1-CONFIG!$G32))*CONFIG!$D32</f>
        <v>0</v>
      </c>
      <c r="BN9" s="10">
        <f>((CONFIG!$G32*Commandes!BN9)+IF(ROUND((BN$8-CONFIG!$D$7)/31,0)&gt;=(CONFIG!$E32+CONFIG!$F32),INDEX(Commandes!$D9:$DG9,,COLUMN(BN$8)-COLUMN($D$8)+1-(CONFIG!$E32+CONFIG!$F32)),0)*(1-CONFIG!$G32))*CONFIG!$D32</f>
        <v>0</v>
      </c>
      <c r="BO9" s="10">
        <f>((CONFIG!$G32*Commandes!BO9)+IF(ROUND((BO$8-CONFIG!$D$7)/31,0)&gt;=(CONFIG!$E32+CONFIG!$F32),INDEX(Commandes!$D9:$DG9,,COLUMN(BO$8)-COLUMN($D$8)+1-(CONFIG!$E32+CONFIG!$F32)),0)*(1-CONFIG!$G32))*CONFIG!$D32</f>
        <v>0</v>
      </c>
      <c r="BP9" s="10">
        <f>((CONFIG!$G32*Commandes!BP9)+IF(ROUND((BP$8-CONFIG!$D$7)/31,0)&gt;=(CONFIG!$E32+CONFIG!$F32),INDEX(Commandes!$D9:$DG9,,COLUMN(BP$8)-COLUMN($D$8)+1-(CONFIG!$E32+CONFIG!$F32)),0)*(1-CONFIG!$G32))*CONFIG!$D32</f>
        <v>0</v>
      </c>
      <c r="BQ9" s="10">
        <f>((CONFIG!$G32*Commandes!BQ9)+IF(ROUND((BQ$8-CONFIG!$D$7)/31,0)&gt;=(CONFIG!$E32+CONFIG!$F32),INDEX(Commandes!$D9:$DG9,,COLUMN(BQ$8)-COLUMN($D$8)+1-(CONFIG!$E32+CONFIG!$F32)),0)*(1-CONFIG!$G32))*CONFIG!$D32</f>
        <v>0</v>
      </c>
      <c r="BR9" s="10">
        <f>((CONFIG!$G32*Commandes!BR9)+IF(ROUND((BR$8-CONFIG!$D$7)/31,0)&gt;=(CONFIG!$E32+CONFIG!$F32),INDEX(Commandes!$D9:$DG9,,COLUMN(BR$8)-COLUMN($D$8)+1-(CONFIG!$E32+CONFIG!$F32)),0)*(1-CONFIG!$G32))*CONFIG!$D32</f>
        <v>0</v>
      </c>
      <c r="BS9" s="10">
        <f>((CONFIG!$G32*Commandes!BS9)+IF(ROUND((BS$8-CONFIG!$D$7)/31,0)&gt;=(CONFIG!$E32+CONFIG!$F32),INDEX(Commandes!$D9:$DG9,,COLUMN(BS$8)-COLUMN($D$8)+1-(CONFIG!$E32+CONFIG!$F32)),0)*(1-CONFIG!$G32))*CONFIG!$D32</f>
        <v>0</v>
      </c>
      <c r="BT9" s="10">
        <f>((CONFIG!$G32*Commandes!BT9)+IF(ROUND((BT$8-CONFIG!$D$7)/31,0)&gt;=(CONFIG!$E32+CONFIG!$F32),INDEX(Commandes!$D9:$DG9,,COLUMN(BT$8)-COLUMN($D$8)+1-(CONFIG!$E32+CONFIG!$F32)),0)*(1-CONFIG!$G32))*CONFIG!$D32</f>
        <v>0</v>
      </c>
      <c r="BU9" s="10">
        <f>((CONFIG!$G32*Commandes!BU9)+IF(ROUND((BU$8-CONFIG!$D$7)/31,0)&gt;=(CONFIG!$E32+CONFIG!$F32),INDEX(Commandes!$D9:$DG9,,COLUMN(BU$8)-COLUMN($D$8)+1-(CONFIG!$E32+CONFIG!$F32)),0)*(1-CONFIG!$G32))*CONFIG!$D32</f>
        <v>0</v>
      </c>
      <c r="BV9" s="10">
        <f>((CONFIG!$G32*Commandes!BV9)+IF(ROUND((BV$8-CONFIG!$D$7)/31,0)&gt;=(CONFIG!$E32+CONFIG!$F32),INDEX(Commandes!$D9:$DG9,,COLUMN(BV$8)-COLUMN($D$8)+1-(CONFIG!$E32+CONFIG!$F32)),0)*(1-CONFIG!$G32))*CONFIG!$D32</f>
        <v>0</v>
      </c>
      <c r="BW9" s="10">
        <f>((CONFIG!$G32*Commandes!BW9)+IF(ROUND((BW$8-CONFIG!$D$7)/31,0)&gt;=(CONFIG!$E32+CONFIG!$F32),INDEX(Commandes!$D9:$DG9,,COLUMN(BW$8)-COLUMN($D$8)+1-(CONFIG!$E32+CONFIG!$F32)),0)*(1-CONFIG!$G32))*CONFIG!$D32</f>
        <v>0</v>
      </c>
      <c r="BX9" s="10">
        <f>((CONFIG!$G32*Commandes!BX9)+IF(ROUND((BX$8-CONFIG!$D$7)/31,0)&gt;=(CONFIG!$E32+CONFIG!$F32),INDEX(Commandes!$D9:$DG9,,COLUMN(BX$8)-COLUMN($D$8)+1-(CONFIG!$E32+CONFIG!$F32)),0)*(1-CONFIG!$G32))*CONFIG!$D32</f>
        <v>0</v>
      </c>
      <c r="BY9" s="10">
        <f>((CONFIG!$G32*Commandes!BY9)+IF(ROUND((BY$8-CONFIG!$D$7)/31,0)&gt;=(CONFIG!$E32+CONFIG!$F32),INDEX(Commandes!$D9:$DG9,,COLUMN(BY$8)-COLUMN($D$8)+1-(CONFIG!$E32+CONFIG!$F32)),0)*(1-CONFIG!$G32))*CONFIG!$D32</f>
        <v>0</v>
      </c>
      <c r="BZ9" s="10">
        <f>((CONFIG!$G32*Commandes!BZ9)+IF(ROUND((BZ$8-CONFIG!$D$7)/31,0)&gt;=(CONFIG!$E32+CONFIG!$F32),INDEX(Commandes!$D9:$DG9,,COLUMN(BZ$8)-COLUMN($D$8)+1-(CONFIG!$E32+CONFIG!$F32)),0)*(1-CONFIG!$G32))*CONFIG!$D32</f>
        <v>0</v>
      </c>
      <c r="CA9" s="10">
        <f>((CONFIG!$G32*Commandes!CA9)+IF(ROUND((CA$8-CONFIG!$D$7)/31,0)&gt;=(CONFIG!$E32+CONFIG!$F32),INDEX(Commandes!$D9:$DG9,,COLUMN(CA$8)-COLUMN($D$8)+1-(CONFIG!$E32+CONFIG!$F32)),0)*(1-CONFIG!$G32))*CONFIG!$D32</f>
        <v>0</v>
      </c>
      <c r="CB9" s="10">
        <f>((CONFIG!$G32*Commandes!CB9)+IF(ROUND((CB$8-CONFIG!$D$7)/31,0)&gt;=(CONFIG!$E32+CONFIG!$F32),INDEX(Commandes!$D9:$DG9,,COLUMN(CB$8)-COLUMN($D$8)+1-(CONFIG!$E32+CONFIG!$F32)),0)*(1-CONFIG!$G32))*CONFIG!$D32</f>
        <v>0</v>
      </c>
      <c r="CC9" s="10">
        <f>((CONFIG!$G32*Commandes!CC9)+IF(ROUND((CC$8-CONFIG!$D$7)/31,0)&gt;=(CONFIG!$E32+CONFIG!$F32),INDEX(Commandes!$D9:$DG9,,COLUMN(CC$8)-COLUMN($D$8)+1-(CONFIG!$E32+CONFIG!$F32)),0)*(1-CONFIG!$G32))*CONFIG!$D32</f>
        <v>0</v>
      </c>
      <c r="CD9" s="10">
        <f>((CONFIG!$G32*Commandes!CD9)+IF(ROUND((CD$8-CONFIG!$D$7)/31,0)&gt;=(CONFIG!$E32+CONFIG!$F32),INDEX(Commandes!$D9:$DG9,,COLUMN(CD$8)-COLUMN($D$8)+1-(CONFIG!$E32+CONFIG!$F32)),0)*(1-CONFIG!$G32))*CONFIG!$D32</f>
        <v>0</v>
      </c>
      <c r="CE9" s="10">
        <f>((CONFIG!$G32*Commandes!CE9)+IF(ROUND((CE$8-CONFIG!$D$7)/31,0)&gt;=(CONFIG!$E32+CONFIG!$F32),INDEX(Commandes!$D9:$DG9,,COLUMN(CE$8)-COLUMN($D$8)+1-(CONFIG!$E32+CONFIG!$F32)),0)*(1-CONFIG!$G32))*CONFIG!$D32</f>
        <v>0</v>
      </c>
      <c r="CF9" s="10">
        <f>((CONFIG!$G32*Commandes!CF9)+IF(ROUND((CF$8-CONFIG!$D$7)/31,0)&gt;=(CONFIG!$E32+CONFIG!$F32),INDEX(Commandes!$D9:$DG9,,COLUMN(CF$8)-COLUMN($D$8)+1-(CONFIG!$E32+CONFIG!$F32)),0)*(1-CONFIG!$G32))*CONFIG!$D32</f>
        <v>0</v>
      </c>
      <c r="CG9" s="10">
        <f>((CONFIG!$G32*Commandes!CG9)+IF(ROUND((CG$8-CONFIG!$D$7)/31,0)&gt;=(CONFIG!$E32+CONFIG!$F32),INDEX(Commandes!$D9:$DG9,,COLUMN(CG$8)-COLUMN($D$8)+1-(CONFIG!$E32+CONFIG!$F32)),0)*(1-CONFIG!$G32))*CONFIG!$D32</f>
        <v>0</v>
      </c>
      <c r="CH9" s="10">
        <f>((CONFIG!$G32*Commandes!CH9)+IF(ROUND((CH$8-CONFIG!$D$7)/31,0)&gt;=(CONFIG!$E32+CONFIG!$F32),INDEX(Commandes!$D9:$DG9,,COLUMN(CH$8)-COLUMN($D$8)+1-(CONFIG!$E32+CONFIG!$F32)),0)*(1-CONFIG!$G32))*CONFIG!$D32</f>
        <v>0</v>
      </c>
      <c r="CI9" s="10">
        <f>((CONFIG!$G32*Commandes!CI9)+IF(ROUND((CI$8-CONFIG!$D$7)/31,0)&gt;=(CONFIG!$E32+CONFIG!$F32),INDEX(Commandes!$D9:$DG9,,COLUMN(CI$8)-COLUMN($D$8)+1-(CONFIG!$E32+CONFIG!$F32)),0)*(1-CONFIG!$G32))*CONFIG!$D32</f>
        <v>0</v>
      </c>
      <c r="CJ9" s="10">
        <f>((CONFIG!$G32*Commandes!CJ9)+IF(ROUND((CJ$8-CONFIG!$D$7)/31,0)&gt;=(CONFIG!$E32+CONFIG!$F32),INDEX(Commandes!$D9:$DG9,,COLUMN(CJ$8)-COLUMN($D$8)+1-(CONFIG!$E32+CONFIG!$F32)),0)*(1-CONFIG!$G32))*CONFIG!$D32</f>
        <v>0</v>
      </c>
      <c r="CK9" s="10">
        <f>((CONFIG!$G32*Commandes!CK9)+IF(ROUND((CK$8-CONFIG!$D$7)/31,0)&gt;=(CONFIG!$E32+CONFIG!$F32),INDEX(Commandes!$D9:$DG9,,COLUMN(CK$8)-COLUMN($D$8)+1-(CONFIG!$E32+CONFIG!$F32)),0)*(1-CONFIG!$G32))*CONFIG!$D32</f>
        <v>0</v>
      </c>
      <c r="CL9" s="10">
        <f>((CONFIG!$G32*Commandes!CL9)+IF(ROUND((CL$8-CONFIG!$D$7)/31,0)&gt;=(CONFIG!$E32+CONFIG!$F32),INDEX(Commandes!$D9:$DG9,,COLUMN(CL$8)-COLUMN($D$8)+1-(CONFIG!$E32+CONFIG!$F32)),0)*(1-CONFIG!$G32))*CONFIG!$D32</f>
        <v>0</v>
      </c>
      <c r="CM9" s="10">
        <f>((CONFIG!$G32*Commandes!CM9)+IF(ROUND((CM$8-CONFIG!$D$7)/31,0)&gt;=(CONFIG!$E32+CONFIG!$F32),INDEX(Commandes!$D9:$DG9,,COLUMN(CM$8)-COLUMN($D$8)+1-(CONFIG!$E32+CONFIG!$F32)),0)*(1-CONFIG!$G32))*CONFIG!$D32</f>
        <v>0</v>
      </c>
      <c r="CN9" s="10">
        <f>((CONFIG!$G32*Commandes!CN9)+IF(ROUND((CN$8-CONFIG!$D$7)/31,0)&gt;=(CONFIG!$E32+CONFIG!$F32),INDEX(Commandes!$D9:$DG9,,COLUMN(CN$8)-COLUMN($D$8)+1-(CONFIG!$E32+CONFIG!$F32)),0)*(1-CONFIG!$G32))*CONFIG!$D32</f>
        <v>0</v>
      </c>
      <c r="CO9" s="10">
        <f>((CONFIG!$G32*Commandes!CO9)+IF(ROUND((CO$8-CONFIG!$D$7)/31,0)&gt;=(CONFIG!$E32+CONFIG!$F32),INDEX(Commandes!$D9:$DG9,,COLUMN(CO$8)-COLUMN($D$8)+1-(CONFIG!$E32+CONFIG!$F32)),0)*(1-CONFIG!$G32))*CONFIG!$D32</f>
        <v>0</v>
      </c>
      <c r="CP9" s="10">
        <f>((CONFIG!$G32*Commandes!CP9)+IF(ROUND((CP$8-CONFIG!$D$7)/31,0)&gt;=(CONFIG!$E32+CONFIG!$F32),INDEX(Commandes!$D9:$DG9,,COLUMN(CP$8)-COLUMN($D$8)+1-(CONFIG!$E32+CONFIG!$F32)),0)*(1-CONFIG!$G32))*CONFIG!$D32</f>
        <v>0</v>
      </c>
      <c r="CQ9" s="10">
        <f>((CONFIG!$G32*Commandes!CQ9)+IF(ROUND((CQ$8-CONFIG!$D$7)/31,0)&gt;=(CONFIG!$E32+CONFIG!$F32),INDEX(Commandes!$D9:$DG9,,COLUMN(CQ$8)-COLUMN($D$8)+1-(CONFIG!$E32+CONFIG!$F32)),0)*(1-CONFIG!$G32))*CONFIG!$D32</f>
        <v>0</v>
      </c>
      <c r="CR9" s="10">
        <f>((CONFIG!$G32*Commandes!CR9)+IF(ROUND((CR$8-CONFIG!$D$7)/31,0)&gt;=(CONFIG!$E32+CONFIG!$F32),INDEX(Commandes!$D9:$DG9,,COLUMN(CR$8)-COLUMN($D$8)+1-(CONFIG!$E32+CONFIG!$F32)),0)*(1-CONFIG!$G32))*CONFIG!$D32</f>
        <v>0</v>
      </c>
      <c r="CS9" s="10">
        <f>((CONFIG!$G32*Commandes!CS9)+IF(ROUND((CS$8-CONFIG!$D$7)/31,0)&gt;=(CONFIG!$E32+CONFIG!$F32),INDEX(Commandes!$D9:$DG9,,COLUMN(CS$8)-COLUMN($D$8)+1-(CONFIG!$E32+CONFIG!$F32)),0)*(1-CONFIG!$G32))*CONFIG!$D32</f>
        <v>0</v>
      </c>
      <c r="CT9" s="10">
        <f>((CONFIG!$G32*Commandes!CT9)+IF(ROUND((CT$8-CONFIG!$D$7)/31,0)&gt;=(CONFIG!$E32+CONFIG!$F32),INDEX(Commandes!$D9:$DG9,,COLUMN(CT$8)-COLUMN($D$8)+1-(CONFIG!$E32+CONFIG!$F32)),0)*(1-CONFIG!$G32))*CONFIG!$D32</f>
        <v>0</v>
      </c>
      <c r="CU9" s="10">
        <f>((CONFIG!$G32*Commandes!CU9)+IF(ROUND((CU$8-CONFIG!$D$7)/31,0)&gt;=(CONFIG!$E32+CONFIG!$F32),INDEX(Commandes!$D9:$DG9,,COLUMN(CU$8)-COLUMN($D$8)+1-(CONFIG!$E32+CONFIG!$F32)),0)*(1-CONFIG!$G32))*CONFIG!$D32</f>
        <v>0</v>
      </c>
      <c r="CV9" s="10">
        <f>((CONFIG!$G32*Commandes!CV9)+IF(ROUND((CV$8-CONFIG!$D$7)/31,0)&gt;=(CONFIG!$E32+CONFIG!$F32),INDEX(Commandes!$D9:$DG9,,COLUMN(CV$8)-COLUMN($D$8)+1-(CONFIG!$E32+CONFIG!$F32)),0)*(1-CONFIG!$G32))*CONFIG!$D32</f>
        <v>0</v>
      </c>
      <c r="CW9" s="10">
        <f>((CONFIG!$G32*Commandes!CW9)+IF(ROUND((CW$8-CONFIG!$D$7)/31,0)&gt;=(CONFIG!$E32+CONFIG!$F32),INDEX(Commandes!$D9:$DG9,,COLUMN(CW$8)-COLUMN($D$8)+1-(CONFIG!$E32+CONFIG!$F32)),0)*(1-CONFIG!$G32))*CONFIG!$D32</f>
        <v>0</v>
      </c>
      <c r="CX9" s="10">
        <f>((CONFIG!$G32*Commandes!CX9)+IF(ROUND((CX$8-CONFIG!$D$7)/31,0)&gt;=(CONFIG!$E32+CONFIG!$F32),INDEX(Commandes!$D9:$DG9,,COLUMN(CX$8)-COLUMN($D$8)+1-(CONFIG!$E32+CONFIG!$F32)),0)*(1-CONFIG!$G32))*CONFIG!$D32</f>
        <v>0</v>
      </c>
      <c r="CY9" s="10">
        <f>((CONFIG!$G32*Commandes!CY9)+IF(ROUND((CY$8-CONFIG!$D$7)/31,0)&gt;=(CONFIG!$E32+CONFIG!$F32),INDEX(Commandes!$D9:$DG9,,COLUMN(CY$8)-COLUMN($D$8)+1-(CONFIG!$E32+CONFIG!$F32)),0)*(1-CONFIG!$G32))*CONFIG!$D32</f>
        <v>0</v>
      </c>
      <c r="CZ9" s="10">
        <f>((CONFIG!$G32*Commandes!CZ9)+IF(ROUND((CZ$8-CONFIG!$D$7)/31,0)&gt;=(CONFIG!$E32+CONFIG!$F32),INDEX(Commandes!$D9:$DG9,,COLUMN(CZ$8)-COLUMN($D$8)+1-(CONFIG!$E32+CONFIG!$F32)),0)*(1-CONFIG!$G32))*CONFIG!$D32</f>
        <v>0</v>
      </c>
      <c r="DA9" s="10">
        <f>((CONFIG!$G32*Commandes!DA9)+IF(ROUND((DA$8-CONFIG!$D$7)/31,0)&gt;=(CONFIG!$E32+CONFIG!$F32),INDEX(Commandes!$D9:$DG9,,COLUMN(DA$8)-COLUMN($D$8)+1-(CONFIG!$E32+CONFIG!$F32)),0)*(1-CONFIG!$G32))*CONFIG!$D32</f>
        <v>0</v>
      </c>
      <c r="DB9" s="10">
        <f>((CONFIG!$G32*Commandes!DB9)+IF(ROUND((DB$8-CONFIG!$D$7)/31,0)&gt;=(CONFIG!$E32+CONFIG!$F32),INDEX(Commandes!$D9:$DG9,,COLUMN(DB$8)-COLUMN($D$8)+1-(CONFIG!$E32+CONFIG!$F32)),0)*(1-CONFIG!$G32))*CONFIG!$D32</f>
        <v>0</v>
      </c>
      <c r="DC9" s="10">
        <f>((CONFIG!$G32*Commandes!DC9)+IF(ROUND((DC$8-CONFIG!$D$7)/31,0)&gt;=(CONFIG!$E32+CONFIG!$F32),INDEX(Commandes!$D9:$DG9,,COLUMN(DC$8)-COLUMN($D$8)+1-(CONFIG!$E32+CONFIG!$F32)),0)*(1-CONFIG!$G32))*CONFIG!$D32</f>
        <v>0</v>
      </c>
      <c r="DD9" s="10">
        <f>((CONFIG!$G32*Commandes!DD9)+IF(ROUND((DD$8-CONFIG!$D$7)/31,0)&gt;=(CONFIG!$E32+CONFIG!$F32),INDEX(Commandes!$D9:$DG9,,COLUMN(DD$8)-COLUMN($D$8)+1-(CONFIG!$E32+CONFIG!$F32)),0)*(1-CONFIG!$G32))*CONFIG!$D32</f>
        <v>0</v>
      </c>
      <c r="DE9" s="10">
        <f>((CONFIG!$G32*Commandes!DE9)+IF(ROUND((DE$8-CONFIG!$D$7)/31,0)&gt;=(CONFIG!$E32+CONFIG!$F32),INDEX(Commandes!$D9:$DG9,,COLUMN(DE$8)-COLUMN($D$8)+1-(CONFIG!$E32+CONFIG!$F32)),0)*(1-CONFIG!$G32))*CONFIG!$D32</f>
        <v>0</v>
      </c>
      <c r="DF9" s="10">
        <f>((CONFIG!$G32*Commandes!DF9)+IF(ROUND((DF$8-CONFIG!$D$7)/31,0)&gt;=(CONFIG!$E32+CONFIG!$F32),INDEX(Commandes!$D9:$DG9,,COLUMN(DF$8)-COLUMN($D$8)+1-(CONFIG!$E32+CONFIG!$F32)),0)*(1-CONFIG!$G32))*CONFIG!$D32</f>
        <v>0</v>
      </c>
      <c r="DG9" s="10">
        <f>((CONFIG!$G32*Commandes!DG9)+IF(ROUND((DG$8-CONFIG!$D$7)/31,0)&gt;=(CONFIG!$E32+CONFIG!$F32),INDEX(Commandes!$D9:$DG9,,COLUMN(DG$8)-COLUMN($D$8)+1-(CONFIG!$E32+CONFIG!$F32)),0)*(1-CONFIG!$G32))*CONFIG!$D32</f>
        <v>0</v>
      </c>
    </row>
    <row r="10">
      <c r="C10" s="6">
        <f>CONFIG!$C$15</f>
        <v>0</v>
      </c>
      <c r="D10" s="10">
        <f>((CONFIG!$G33*Commandes!D10)+IF(ROUND((D$8-CONFIG!$D$7)/31,0)&gt;=(CONFIG!$E33+CONFIG!$F33),INDEX(Commandes!$D10:$DG10,,COLUMN(D$8)-COLUMN($D$8)+1-(CONFIG!$E33+CONFIG!$F33)),0)*(1-CONFIG!$G33))*CONFIG!$D33</f>
        <v>0</v>
      </c>
      <c r="E10" s="10">
        <f>((CONFIG!$G33*Commandes!E10)+IF(ROUND((E$8-CONFIG!$D$7)/31,0)&gt;=(CONFIG!$E33+CONFIG!$F33),INDEX(Commandes!$D10:$DG10,,COLUMN(E$8)-COLUMN($D$8)+1-(CONFIG!$E33+CONFIG!$F33)),0)*(1-CONFIG!$G33))*CONFIG!$D33</f>
        <v>0</v>
      </c>
      <c r="F10" s="10">
        <f>((CONFIG!$G33*Commandes!F10)+IF(ROUND((F$8-CONFIG!$D$7)/31,0)&gt;=(CONFIG!$E33+CONFIG!$F33),INDEX(Commandes!$D10:$DG10,,COLUMN(F$8)-COLUMN($D$8)+1-(CONFIG!$E33+CONFIG!$F33)),0)*(1-CONFIG!$G33))*CONFIG!$D33</f>
        <v>0</v>
      </c>
      <c r="G10" s="10">
        <f>((CONFIG!$G33*Commandes!G10)+IF(ROUND((G$8-CONFIG!$D$7)/31,0)&gt;=(CONFIG!$E33+CONFIG!$F33),INDEX(Commandes!$D10:$DG10,,COLUMN(G$8)-COLUMN($D$8)+1-(CONFIG!$E33+CONFIG!$F33)),0)*(1-CONFIG!$G33))*CONFIG!$D33</f>
        <v>0</v>
      </c>
      <c r="H10" s="10">
        <f>((CONFIG!$G33*Commandes!H10)+IF(ROUND((H$8-CONFIG!$D$7)/31,0)&gt;=(CONFIG!$E33+CONFIG!$F33),INDEX(Commandes!$D10:$DG10,,COLUMN(H$8)-COLUMN($D$8)+1-(CONFIG!$E33+CONFIG!$F33)),0)*(1-CONFIG!$G33))*CONFIG!$D33</f>
        <v>0</v>
      </c>
      <c r="I10" s="10">
        <f>((CONFIG!$G33*Commandes!I10)+IF(ROUND((I$8-CONFIG!$D$7)/31,0)&gt;=(CONFIG!$E33+CONFIG!$F33),INDEX(Commandes!$D10:$DG10,,COLUMN(I$8)-COLUMN($D$8)+1-(CONFIG!$E33+CONFIG!$F33)),0)*(1-CONFIG!$G33))*CONFIG!$D33</f>
        <v>0</v>
      </c>
      <c r="J10" s="10">
        <f>((CONFIG!$G33*Commandes!J10)+IF(ROUND((J$8-CONFIG!$D$7)/31,0)&gt;=(CONFIG!$E33+CONFIG!$F33),INDEX(Commandes!$D10:$DG10,,COLUMN(J$8)-COLUMN($D$8)+1-(CONFIG!$E33+CONFIG!$F33)),0)*(1-CONFIG!$G33))*CONFIG!$D33</f>
        <v>0</v>
      </c>
      <c r="K10" s="10">
        <f>((CONFIG!$G33*Commandes!K10)+IF(ROUND((K$8-CONFIG!$D$7)/31,0)&gt;=(CONFIG!$E33+CONFIG!$F33),INDEX(Commandes!$D10:$DG10,,COLUMN(K$8)-COLUMN($D$8)+1-(CONFIG!$E33+CONFIG!$F33)),0)*(1-CONFIG!$G33))*CONFIG!$D33</f>
        <v>0</v>
      </c>
      <c r="L10" s="10">
        <f>((CONFIG!$G33*Commandes!L10)+IF(ROUND((L$8-CONFIG!$D$7)/31,0)&gt;=(CONFIG!$E33+CONFIG!$F33),INDEX(Commandes!$D10:$DG10,,COLUMN(L$8)-COLUMN($D$8)+1-(CONFIG!$E33+CONFIG!$F33)),0)*(1-CONFIG!$G33))*CONFIG!$D33</f>
        <v>0</v>
      </c>
      <c r="M10" s="10">
        <f>((CONFIG!$G33*Commandes!M10)+IF(ROUND((M$8-CONFIG!$D$7)/31,0)&gt;=(CONFIG!$E33+CONFIG!$F33),INDEX(Commandes!$D10:$DG10,,COLUMN(M$8)-COLUMN($D$8)+1-(CONFIG!$E33+CONFIG!$F33)),0)*(1-CONFIG!$G33))*CONFIG!$D33</f>
        <v>0</v>
      </c>
      <c r="N10" s="10">
        <f>((CONFIG!$G33*Commandes!N10)+IF(ROUND((N$8-CONFIG!$D$7)/31,0)&gt;=(CONFIG!$E33+CONFIG!$F33),INDEX(Commandes!$D10:$DG10,,COLUMN(N$8)-COLUMN($D$8)+1-(CONFIG!$E33+CONFIG!$F33)),0)*(1-CONFIG!$G33))*CONFIG!$D33</f>
        <v>0</v>
      </c>
      <c r="O10" s="10">
        <f>((CONFIG!$G33*Commandes!O10)+IF(ROUND((O$8-CONFIG!$D$7)/31,0)&gt;=(CONFIG!$E33+CONFIG!$F33),INDEX(Commandes!$D10:$DG10,,COLUMN(O$8)-COLUMN($D$8)+1-(CONFIG!$E33+CONFIG!$F33)),0)*(1-CONFIG!$G33))*CONFIG!$D33</f>
        <v>0</v>
      </c>
      <c r="P10" s="10">
        <f>((CONFIG!$G33*Commandes!P10)+IF(ROUND((P$8-CONFIG!$D$7)/31,0)&gt;=(CONFIG!$E33+CONFIG!$F33),INDEX(Commandes!$D10:$DG10,,COLUMN(P$8)-COLUMN($D$8)+1-(CONFIG!$E33+CONFIG!$F33)),0)*(1-CONFIG!$G33))*CONFIG!$D33</f>
        <v>0</v>
      </c>
      <c r="Q10" s="10">
        <f>((CONFIG!$G33*Commandes!Q10)+IF(ROUND((Q$8-CONFIG!$D$7)/31,0)&gt;=(CONFIG!$E33+CONFIG!$F33),INDEX(Commandes!$D10:$DG10,,COLUMN(Q$8)-COLUMN($D$8)+1-(CONFIG!$E33+CONFIG!$F33)),0)*(1-CONFIG!$G33))*CONFIG!$D33</f>
        <v>0</v>
      </c>
      <c r="R10" s="10">
        <f>((CONFIG!$G33*Commandes!R10)+IF(ROUND((R$8-CONFIG!$D$7)/31,0)&gt;=(CONFIG!$E33+CONFIG!$F33),INDEX(Commandes!$D10:$DG10,,COLUMN(R$8)-COLUMN($D$8)+1-(CONFIG!$E33+CONFIG!$F33)),0)*(1-CONFIG!$G33))*CONFIG!$D33</f>
        <v>0</v>
      </c>
      <c r="S10" s="10">
        <f>((CONFIG!$G33*Commandes!S10)+IF(ROUND((S$8-CONFIG!$D$7)/31,0)&gt;=(CONFIG!$E33+CONFIG!$F33),INDEX(Commandes!$D10:$DG10,,COLUMN(S$8)-COLUMN($D$8)+1-(CONFIG!$E33+CONFIG!$F33)),0)*(1-CONFIG!$G33))*CONFIG!$D33</f>
        <v>0</v>
      </c>
      <c r="T10" s="10">
        <f>((CONFIG!$G33*Commandes!T10)+IF(ROUND((T$8-CONFIG!$D$7)/31,0)&gt;=(CONFIG!$E33+CONFIG!$F33),INDEX(Commandes!$D10:$DG10,,COLUMN(T$8)-COLUMN($D$8)+1-(CONFIG!$E33+CONFIG!$F33)),0)*(1-CONFIG!$G33))*CONFIG!$D33</f>
        <v>0</v>
      </c>
      <c r="U10" s="10">
        <f>((CONFIG!$G33*Commandes!U10)+IF(ROUND((U$8-CONFIG!$D$7)/31,0)&gt;=(CONFIG!$E33+CONFIG!$F33),INDEX(Commandes!$D10:$DG10,,COLUMN(U$8)-COLUMN($D$8)+1-(CONFIG!$E33+CONFIG!$F33)),0)*(1-CONFIG!$G33))*CONFIG!$D33</f>
        <v>0</v>
      </c>
      <c r="V10" s="10">
        <f>((CONFIG!$G33*Commandes!V10)+IF(ROUND((V$8-CONFIG!$D$7)/31,0)&gt;=(CONFIG!$E33+CONFIG!$F33),INDEX(Commandes!$D10:$DG10,,COLUMN(V$8)-COLUMN($D$8)+1-(CONFIG!$E33+CONFIG!$F33)),0)*(1-CONFIG!$G33))*CONFIG!$D33</f>
        <v>0</v>
      </c>
      <c r="W10" s="10">
        <f>((CONFIG!$G33*Commandes!W10)+IF(ROUND((W$8-CONFIG!$D$7)/31,0)&gt;=(CONFIG!$E33+CONFIG!$F33),INDEX(Commandes!$D10:$DG10,,COLUMN(W$8)-COLUMN($D$8)+1-(CONFIG!$E33+CONFIG!$F33)),0)*(1-CONFIG!$G33))*CONFIG!$D33</f>
        <v>0</v>
      </c>
      <c r="X10" s="10">
        <f>((CONFIG!$G33*Commandes!X10)+IF(ROUND((X$8-CONFIG!$D$7)/31,0)&gt;=(CONFIG!$E33+CONFIG!$F33),INDEX(Commandes!$D10:$DG10,,COLUMN(X$8)-COLUMN($D$8)+1-(CONFIG!$E33+CONFIG!$F33)),0)*(1-CONFIG!$G33))*CONFIG!$D33</f>
        <v>0</v>
      </c>
      <c r="Y10" s="10">
        <f>((CONFIG!$G33*Commandes!Y10)+IF(ROUND((Y$8-CONFIG!$D$7)/31,0)&gt;=(CONFIG!$E33+CONFIG!$F33),INDEX(Commandes!$D10:$DG10,,COLUMN(Y$8)-COLUMN($D$8)+1-(CONFIG!$E33+CONFIG!$F33)),0)*(1-CONFIG!$G33))*CONFIG!$D33</f>
        <v>0</v>
      </c>
      <c r="Z10" s="10">
        <f>((CONFIG!$G33*Commandes!Z10)+IF(ROUND((Z$8-CONFIG!$D$7)/31,0)&gt;=(CONFIG!$E33+CONFIG!$F33),INDEX(Commandes!$D10:$DG10,,COLUMN(Z$8)-COLUMN($D$8)+1-(CONFIG!$E33+CONFIG!$F33)),0)*(1-CONFIG!$G33))*CONFIG!$D33</f>
        <v>0</v>
      </c>
      <c r="AA10" s="10">
        <f>((CONFIG!$G33*Commandes!AA10)+IF(ROUND((AA$8-CONFIG!$D$7)/31,0)&gt;=(CONFIG!$E33+CONFIG!$F33),INDEX(Commandes!$D10:$DG10,,COLUMN(AA$8)-COLUMN($D$8)+1-(CONFIG!$E33+CONFIG!$F33)),0)*(1-CONFIG!$G33))*CONFIG!$D33</f>
        <v>0</v>
      </c>
      <c r="AB10" s="10">
        <f>((CONFIG!$G33*Commandes!AB10)+IF(ROUND((AB$8-CONFIG!$D$7)/31,0)&gt;=(CONFIG!$E33+CONFIG!$F33),INDEX(Commandes!$D10:$DG10,,COLUMN(AB$8)-COLUMN($D$8)+1-(CONFIG!$E33+CONFIG!$F33)),0)*(1-CONFIG!$G33))*CONFIG!$D33</f>
        <v>0</v>
      </c>
      <c r="AC10" s="10">
        <f>((CONFIG!$G33*Commandes!AC10)+IF(ROUND((AC$8-CONFIG!$D$7)/31,0)&gt;=(CONFIG!$E33+CONFIG!$F33),INDEX(Commandes!$D10:$DG10,,COLUMN(AC$8)-COLUMN($D$8)+1-(CONFIG!$E33+CONFIG!$F33)),0)*(1-CONFIG!$G33))*CONFIG!$D33</f>
        <v>0</v>
      </c>
      <c r="AD10" s="10">
        <f>((CONFIG!$G33*Commandes!AD10)+IF(ROUND((AD$8-CONFIG!$D$7)/31,0)&gt;=(CONFIG!$E33+CONFIG!$F33),INDEX(Commandes!$D10:$DG10,,COLUMN(AD$8)-COLUMN($D$8)+1-(CONFIG!$E33+CONFIG!$F33)),0)*(1-CONFIG!$G33))*CONFIG!$D33</f>
        <v>0</v>
      </c>
      <c r="AE10" s="10">
        <f>((CONFIG!$G33*Commandes!AE10)+IF(ROUND((AE$8-CONFIG!$D$7)/31,0)&gt;=(CONFIG!$E33+CONFIG!$F33),INDEX(Commandes!$D10:$DG10,,COLUMN(AE$8)-COLUMN($D$8)+1-(CONFIG!$E33+CONFIG!$F33)),0)*(1-CONFIG!$G33))*CONFIG!$D33</f>
        <v>0</v>
      </c>
      <c r="AF10" s="10">
        <f>((CONFIG!$G33*Commandes!AF10)+IF(ROUND((AF$8-CONFIG!$D$7)/31,0)&gt;=(CONFIG!$E33+CONFIG!$F33),INDEX(Commandes!$D10:$DG10,,COLUMN(AF$8)-COLUMN($D$8)+1-(CONFIG!$E33+CONFIG!$F33)),0)*(1-CONFIG!$G33))*CONFIG!$D33</f>
        <v>0</v>
      </c>
      <c r="AG10" s="10">
        <f>((CONFIG!$G33*Commandes!AG10)+IF(ROUND((AG$8-CONFIG!$D$7)/31,0)&gt;=(CONFIG!$E33+CONFIG!$F33),INDEX(Commandes!$D10:$DG10,,COLUMN(AG$8)-COLUMN($D$8)+1-(CONFIG!$E33+CONFIG!$F33)),0)*(1-CONFIG!$G33))*CONFIG!$D33</f>
        <v>0</v>
      </c>
      <c r="AH10" s="10">
        <f>((CONFIG!$G33*Commandes!AH10)+IF(ROUND((AH$8-CONFIG!$D$7)/31,0)&gt;=(CONFIG!$E33+CONFIG!$F33),INDEX(Commandes!$D10:$DG10,,COLUMN(AH$8)-COLUMN($D$8)+1-(CONFIG!$E33+CONFIG!$F33)),0)*(1-CONFIG!$G33))*CONFIG!$D33</f>
        <v>0</v>
      </c>
      <c r="AI10" s="10">
        <f>((CONFIG!$G33*Commandes!AI10)+IF(ROUND((AI$8-CONFIG!$D$7)/31,0)&gt;=(CONFIG!$E33+CONFIG!$F33),INDEX(Commandes!$D10:$DG10,,COLUMN(AI$8)-COLUMN($D$8)+1-(CONFIG!$E33+CONFIG!$F33)),0)*(1-CONFIG!$G33))*CONFIG!$D33</f>
        <v>0</v>
      </c>
      <c r="AJ10" s="10">
        <f>((CONFIG!$G33*Commandes!AJ10)+IF(ROUND((AJ$8-CONFIG!$D$7)/31,0)&gt;=(CONFIG!$E33+CONFIG!$F33),INDEX(Commandes!$D10:$DG10,,COLUMN(AJ$8)-COLUMN($D$8)+1-(CONFIG!$E33+CONFIG!$F33)),0)*(1-CONFIG!$G33))*CONFIG!$D33</f>
        <v>0</v>
      </c>
      <c r="AK10" s="10">
        <f>((CONFIG!$G33*Commandes!AK10)+IF(ROUND((AK$8-CONFIG!$D$7)/31,0)&gt;=(CONFIG!$E33+CONFIG!$F33),INDEX(Commandes!$D10:$DG10,,COLUMN(AK$8)-COLUMN($D$8)+1-(CONFIG!$E33+CONFIG!$F33)),0)*(1-CONFIG!$G33))*CONFIG!$D33</f>
        <v>0</v>
      </c>
      <c r="AL10" s="10">
        <f>((CONFIG!$G33*Commandes!AL10)+IF(ROUND((AL$8-CONFIG!$D$7)/31,0)&gt;=(CONFIG!$E33+CONFIG!$F33),INDEX(Commandes!$D10:$DG10,,COLUMN(AL$8)-COLUMN($D$8)+1-(CONFIG!$E33+CONFIG!$F33)),0)*(1-CONFIG!$G33))*CONFIG!$D33</f>
        <v>0</v>
      </c>
      <c r="AM10" s="10">
        <f>((CONFIG!$G33*Commandes!AM10)+IF(ROUND((AM$8-CONFIG!$D$7)/31,0)&gt;=(CONFIG!$E33+CONFIG!$F33),INDEX(Commandes!$D10:$DG10,,COLUMN(AM$8)-COLUMN($D$8)+1-(CONFIG!$E33+CONFIG!$F33)),0)*(1-CONFIG!$G33))*CONFIG!$D33</f>
        <v>0</v>
      </c>
      <c r="AN10" s="10">
        <f>((CONFIG!$G33*Commandes!AN10)+IF(ROUND((AN$8-CONFIG!$D$7)/31,0)&gt;=(CONFIG!$E33+CONFIG!$F33),INDEX(Commandes!$D10:$DG10,,COLUMN(AN$8)-COLUMN($D$8)+1-(CONFIG!$E33+CONFIG!$F33)),0)*(1-CONFIG!$G33))*CONFIG!$D33</f>
        <v>0</v>
      </c>
      <c r="AO10" s="10">
        <f>((CONFIG!$G33*Commandes!AO10)+IF(ROUND((AO$8-CONFIG!$D$7)/31,0)&gt;=(CONFIG!$E33+CONFIG!$F33),INDEX(Commandes!$D10:$DG10,,COLUMN(AO$8)-COLUMN($D$8)+1-(CONFIG!$E33+CONFIG!$F33)),0)*(1-CONFIG!$G33))*CONFIG!$D33</f>
        <v>0</v>
      </c>
      <c r="AP10" s="10">
        <f>((CONFIG!$G33*Commandes!AP10)+IF(ROUND((AP$8-CONFIG!$D$7)/31,0)&gt;=(CONFIG!$E33+CONFIG!$F33),INDEX(Commandes!$D10:$DG10,,COLUMN(AP$8)-COLUMN($D$8)+1-(CONFIG!$E33+CONFIG!$F33)),0)*(1-CONFIG!$G33))*CONFIG!$D33</f>
        <v>0</v>
      </c>
      <c r="AQ10" s="10">
        <f>((CONFIG!$G33*Commandes!AQ10)+IF(ROUND((AQ$8-CONFIG!$D$7)/31,0)&gt;=(CONFIG!$E33+CONFIG!$F33),INDEX(Commandes!$D10:$DG10,,COLUMN(AQ$8)-COLUMN($D$8)+1-(CONFIG!$E33+CONFIG!$F33)),0)*(1-CONFIG!$G33))*CONFIG!$D33</f>
        <v>0</v>
      </c>
      <c r="AR10" s="10">
        <f>((CONFIG!$G33*Commandes!AR10)+IF(ROUND((AR$8-CONFIG!$D$7)/31,0)&gt;=(CONFIG!$E33+CONFIG!$F33),INDEX(Commandes!$D10:$DG10,,COLUMN(AR$8)-COLUMN($D$8)+1-(CONFIG!$E33+CONFIG!$F33)),0)*(1-CONFIG!$G33))*CONFIG!$D33</f>
        <v>0</v>
      </c>
      <c r="AS10" s="10">
        <f>((CONFIG!$G33*Commandes!AS10)+IF(ROUND((AS$8-CONFIG!$D$7)/31,0)&gt;=(CONFIG!$E33+CONFIG!$F33),INDEX(Commandes!$D10:$DG10,,COLUMN(AS$8)-COLUMN($D$8)+1-(CONFIG!$E33+CONFIG!$F33)),0)*(1-CONFIG!$G33))*CONFIG!$D33</f>
        <v>0</v>
      </c>
      <c r="AT10" s="10">
        <f>((CONFIG!$G33*Commandes!AT10)+IF(ROUND((AT$8-CONFIG!$D$7)/31,0)&gt;=(CONFIG!$E33+CONFIG!$F33),INDEX(Commandes!$D10:$DG10,,COLUMN(AT$8)-COLUMN($D$8)+1-(CONFIG!$E33+CONFIG!$F33)),0)*(1-CONFIG!$G33))*CONFIG!$D33</f>
        <v>0</v>
      </c>
      <c r="AU10" s="10">
        <f>((CONFIG!$G33*Commandes!AU10)+IF(ROUND((AU$8-CONFIG!$D$7)/31,0)&gt;=(CONFIG!$E33+CONFIG!$F33),INDEX(Commandes!$D10:$DG10,,COLUMN(AU$8)-COLUMN($D$8)+1-(CONFIG!$E33+CONFIG!$F33)),0)*(1-CONFIG!$G33))*CONFIG!$D33</f>
        <v>0</v>
      </c>
      <c r="AV10" s="10">
        <f>((CONFIG!$G33*Commandes!AV10)+IF(ROUND((AV$8-CONFIG!$D$7)/31,0)&gt;=(CONFIG!$E33+CONFIG!$F33),INDEX(Commandes!$D10:$DG10,,COLUMN(AV$8)-COLUMN($D$8)+1-(CONFIG!$E33+CONFIG!$F33)),0)*(1-CONFIG!$G33))*CONFIG!$D33</f>
        <v>0</v>
      </c>
      <c r="AW10" s="10">
        <f>((CONFIG!$G33*Commandes!AW10)+IF(ROUND((AW$8-CONFIG!$D$7)/31,0)&gt;=(CONFIG!$E33+CONFIG!$F33),INDEX(Commandes!$D10:$DG10,,COLUMN(AW$8)-COLUMN($D$8)+1-(CONFIG!$E33+CONFIG!$F33)),0)*(1-CONFIG!$G33))*CONFIG!$D33</f>
        <v>0</v>
      </c>
      <c r="AX10" s="10">
        <f>((CONFIG!$G33*Commandes!AX10)+IF(ROUND((AX$8-CONFIG!$D$7)/31,0)&gt;=(CONFIG!$E33+CONFIG!$F33),INDEX(Commandes!$D10:$DG10,,COLUMN(AX$8)-COLUMN($D$8)+1-(CONFIG!$E33+CONFIG!$F33)),0)*(1-CONFIG!$G33))*CONFIG!$D33</f>
        <v>0</v>
      </c>
      <c r="AY10" s="10">
        <f>((CONFIG!$G33*Commandes!AY10)+IF(ROUND((AY$8-CONFIG!$D$7)/31,0)&gt;=(CONFIG!$E33+CONFIG!$F33),INDEX(Commandes!$D10:$DG10,,COLUMN(AY$8)-COLUMN($D$8)+1-(CONFIG!$E33+CONFIG!$F33)),0)*(1-CONFIG!$G33))*CONFIG!$D33</f>
        <v>0</v>
      </c>
      <c r="AZ10" s="10">
        <f>((CONFIG!$G33*Commandes!AZ10)+IF(ROUND((AZ$8-CONFIG!$D$7)/31,0)&gt;=(CONFIG!$E33+CONFIG!$F33),INDEX(Commandes!$D10:$DG10,,COLUMN(AZ$8)-COLUMN($D$8)+1-(CONFIG!$E33+CONFIG!$F33)),0)*(1-CONFIG!$G33))*CONFIG!$D33</f>
        <v>0</v>
      </c>
      <c r="BA10" s="10">
        <f>((CONFIG!$G33*Commandes!BA10)+IF(ROUND((BA$8-CONFIG!$D$7)/31,0)&gt;=(CONFIG!$E33+CONFIG!$F33),INDEX(Commandes!$D10:$DG10,,COLUMN(BA$8)-COLUMN($D$8)+1-(CONFIG!$E33+CONFIG!$F33)),0)*(1-CONFIG!$G33))*CONFIG!$D33</f>
        <v>0</v>
      </c>
      <c r="BB10" s="10">
        <f>((CONFIG!$G33*Commandes!BB10)+IF(ROUND((BB$8-CONFIG!$D$7)/31,0)&gt;=(CONFIG!$E33+CONFIG!$F33),INDEX(Commandes!$D10:$DG10,,COLUMN(BB$8)-COLUMN($D$8)+1-(CONFIG!$E33+CONFIG!$F33)),0)*(1-CONFIG!$G33))*CONFIG!$D33</f>
        <v>0</v>
      </c>
      <c r="BC10" s="10">
        <f>((CONFIG!$G33*Commandes!BC10)+IF(ROUND((BC$8-CONFIG!$D$7)/31,0)&gt;=(CONFIG!$E33+CONFIG!$F33),INDEX(Commandes!$D10:$DG10,,COLUMN(BC$8)-COLUMN($D$8)+1-(CONFIG!$E33+CONFIG!$F33)),0)*(1-CONFIG!$G33))*CONFIG!$D33</f>
        <v>0</v>
      </c>
      <c r="BD10" s="10">
        <f>((CONFIG!$G33*Commandes!BD10)+IF(ROUND((BD$8-CONFIG!$D$7)/31,0)&gt;=(CONFIG!$E33+CONFIG!$F33),INDEX(Commandes!$D10:$DG10,,COLUMN(BD$8)-COLUMN($D$8)+1-(CONFIG!$E33+CONFIG!$F33)),0)*(1-CONFIG!$G33))*CONFIG!$D33</f>
        <v>0</v>
      </c>
      <c r="BE10" s="10">
        <f>((CONFIG!$G33*Commandes!BE10)+IF(ROUND((BE$8-CONFIG!$D$7)/31,0)&gt;=(CONFIG!$E33+CONFIG!$F33),INDEX(Commandes!$D10:$DG10,,COLUMN(BE$8)-COLUMN($D$8)+1-(CONFIG!$E33+CONFIG!$F33)),0)*(1-CONFIG!$G33))*CONFIG!$D33</f>
        <v>0</v>
      </c>
      <c r="BF10" s="10">
        <f>((CONFIG!$G33*Commandes!BF10)+IF(ROUND((BF$8-CONFIG!$D$7)/31,0)&gt;=(CONFIG!$E33+CONFIG!$F33),INDEX(Commandes!$D10:$DG10,,COLUMN(BF$8)-COLUMN($D$8)+1-(CONFIG!$E33+CONFIG!$F33)),0)*(1-CONFIG!$G33))*CONFIG!$D33</f>
        <v>0</v>
      </c>
      <c r="BG10" s="10">
        <f>((CONFIG!$G33*Commandes!BG10)+IF(ROUND((BG$8-CONFIG!$D$7)/31,0)&gt;=(CONFIG!$E33+CONFIG!$F33),INDEX(Commandes!$D10:$DG10,,COLUMN(BG$8)-COLUMN($D$8)+1-(CONFIG!$E33+CONFIG!$F33)),0)*(1-CONFIG!$G33))*CONFIG!$D33</f>
        <v>0</v>
      </c>
      <c r="BH10" s="10">
        <f>((CONFIG!$G33*Commandes!BH10)+IF(ROUND((BH$8-CONFIG!$D$7)/31,0)&gt;=(CONFIG!$E33+CONFIG!$F33),INDEX(Commandes!$D10:$DG10,,COLUMN(BH$8)-COLUMN($D$8)+1-(CONFIG!$E33+CONFIG!$F33)),0)*(1-CONFIG!$G33))*CONFIG!$D33</f>
        <v>0</v>
      </c>
      <c r="BI10" s="10">
        <f>((CONFIG!$G33*Commandes!BI10)+IF(ROUND((BI$8-CONFIG!$D$7)/31,0)&gt;=(CONFIG!$E33+CONFIG!$F33),INDEX(Commandes!$D10:$DG10,,COLUMN(BI$8)-COLUMN($D$8)+1-(CONFIG!$E33+CONFIG!$F33)),0)*(1-CONFIG!$G33))*CONFIG!$D33</f>
        <v>0</v>
      </c>
      <c r="BJ10" s="10">
        <f>((CONFIG!$G33*Commandes!BJ10)+IF(ROUND((BJ$8-CONFIG!$D$7)/31,0)&gt;=(CONFIG!$E33+CONFIG!$F33),INDEX(Commandes!$D10:$DG10,,COLUMN(BJ$8)-COLUMN($D$8)+1-(CONFIG!$E33+CONFIG!$F33)),0)*(1-CONFIG!$G33))*CONFIG!$D33</f>
        <v>0</v>
      </c>
      <c r="BK10" s="10">
        <f>((CONFIG!$G33*Commandes!BK10)+IF(ROUND((BK$8-CONFIG!$D$7)/31,0)&gt;=(CONFIG!$E33+CONFIG!$F33),INDEX(Commandes!$D10:$DG10,,COLUMN(BK$8)-COLUMN($D$8)+1-(CONFIG!$E33+CONFIG!$F33)),0)*(1-CONFIG!$G33))*CONFIG!$D33</f>
        <v>0</v>
      </c>
      <c r="BL10" s="10">
        <f>((CONFIG!$G33*Commandes!BL10)+IF(ROUND((BL$8-CONFIG!$D$7)/31,0)&gt;=(CONFIG!$E33+CONFIG!$F33),INDEX(Commandes!$D10:$DG10,,COLUMN(BL$8)-COLUMN($D$8)+1-(CONFIG!$E33+CONFIG!$F33)),0)*(1-CONFIG!$G33))*CONFIG!$D33</f>
        <v>0</v>
      </c>
      <c r="BM10" s="10">
        <f>((CONFIG!$G33*Commandes!BM10)+IF(ROUND((BM$8-CONFIG!$D$7)/31,0)&gt;=(CONFIG!$E33+CONFIG!$F33),INDEX(Commandes!$D10:$DG10,,COLUMN(BM$8)-COLUMN($D$8)+1-(CONFIG!$E33+CONFIG!$F33)),0)*(1-CONFIG!$G33))*CONFIG!$D33</f>
        <v>0</v>
      </c>
      <c r="BN10" s="10">
        <f>((CONFIG!$G33*Commandes!BN10)+IF(ROUND((BN$8-CONFIG!$D$7)/31,0)&gt;=(CONFIG!$E33+CONFIG!$F33),INDEX(Commandes!$D10:$DG10,,COLUMN(BN$8)-COLUMN($D$8)+1-(CONFIG!$E33+CONFIG!$F33)),0)*(1-CONFIG!$G33))*CONFIG!$D33</f>
        <v>0</v>
      </c>
      <c r="BO10" s="10">
        <f>((CONFIG!$G33*Commandes!BO10)+IF(ROUND((BO$8-CONFIG!$D$7)/31,0)&gt;=(CONFIG!$E33+CONFIG!$F33),INDEX(Commandes!$D10:$DG10,,COLUMN(BO$8)-COLUMN($D$8)+1-(CONFIG!$E33+CONFIG!$F33)),0)*(1-CONFIG!$G33))*CONFIG!$D33</f>
        <v>0</v>
      </c>
      <c r="BP10" s="10">
        <f>((CONFIG!$G33*Commandes!BP10)+IF(ROUND((BP$8-CONFIG!$D$7)/31,0)&gt;=(CONFIG!$E33+CONFIG!$F33),INDEX(Commandes!$D10:$DG10,,COLUMN(BP$8)-COLUMN($D$8)+1-(CONFIG!$E33+CONFIG!$F33)),0)*(1-CONFIG!$G33))*CONFIG!$D33</f>
        <v>0</v>
      </c>
      <c r="BQ10" s="10">
        <f>((CONFIG!$G33*Commandes!BQ10)+IF(ROUND((BQ$8-CONFIG!$D$7)/31,0)&gt;=(CONFIG!$E33+CONFIG!$F33),INDEX(Commandes!$D10:$DG10,,COLUMN(BQ$8)-COLUMN($D$8)+1-(CONFIG!$E33+CONFIG!$F33)),0)*(1-CONFIG!$G33))*CONFIG!$D33</f>
        <v>0</v>
      </c>
      <c r="BR10" s="10">
        <f>((CONFIG!$G33*Commandes!BR10)+IF(ROUND((BR$8-CONFIG!$D$7)/31,0)&gt;=(CONFIG!$E33+CONFIG!$F33),INDEX(Commandes!$D10:$DG10,,COLUMN(BR$8)-COLUMN($D$8)+1-(CONFIG!$E33+CONFIG!$F33)),0)*(1-CONFIG!$G33))*CONFIG!$D33</f>
        <v>0</v>
      </c>
      <c r="BS10" s="10">
        <f>((CONFIG!$G33*Commandes!BS10)+IF(ROUND((BS$8-CONFIG!$D$7)/31,0)&gt;=(CONFIG!$E33+CONFIG!$F33),INDEX(Commandes!$D10:$DG10,,COLUMN(BS$8)-COLUMN($D$8)+1-(CONFIG!$E33+CONFIG!$F33)),0)*(1-CONFIG!$G33))*CONFIG!$D33</f>
        <v>0</v>
      </c>
      <c r="BT10" s="10">
        <f>((CONFIG!$G33*Commandes!BT10)+IF(ROUND((BT$8-CONFIG!$D$7)/31,0)&gt;=(CONFIG!$E33+CONFIG!$F33),INDEX(Commandes!$D10:$DG10,,COLUMN(BT$8)-COLUMN($D$8)+1-(CONFIG!$E33+CONFIG!$F33)),0)*(1-CONFIG!$G33))*CONFIG!$D33</f>
        <v>0</v>
      </c>
      <c r="BU10" s="10">
        <f>((CONFIG!$G33*Commandes!BU10)+IF(ROUND((BU$8-CONFIG!$D$7)/31,0)&gt;=(CONFIG!$E33+CONFIG!$F33),INDEX(Commandes!$D10:$DG10,,COLUMN(BU$8)-COLUMN($D$8)+1-(CONFIG!$E33+CONFIG!$F33)),0)*(1-CONFIG!$G33))*CONFIG!$D33</f>
        <v>0</v>
      </c>
      <c r="BV10" s="10">
        <f>((CONFIG!$G33*Commandes!BV10)+IF(ROUND((BV$8-CONFIG!$D$7)/31,0)&gt;=(CONFIG!$E33+CONFIG!$F33),INDEX(Commandes!$D10:$DG10,,COLUMN(BV$8)-COLUMN($D$8)+1-(CONFIG!$E33+CONFIG!$F33)),0)*(1-CONFIG!$G33))*CONFIG!$D33</f>
        <v>0</v>
      </c>
      <c r="BW10" s="10">
        <f>((CONFIG!$G33*Commandes!BW10)+IF(ROUND((BW$8-CONFIG!$D$7)/31,0)&gt;=(CONFIG!$E33+CONFIG!$F33),INDEX(Commandes!$D10:$DG10,,COLUMN(BW$8)-COLUMN($D$8)+1-(CONFIG!$E33+CONFIG!$F33)),0)*(1-CONFIG!$G33))*CONFIG!$D33</f>
        <v>0</v>
      </c>
      <c r="BX10" s="10">
        <f>((CONFIG!$G33*Commandes!BX10)+IF(ROUND((BX$8-CONFIG!$D$7)/31,0)&gt;=(CONFIG!$E33+CONFIG!$F33),INDEX(Commandes!$D10:$DG10,,COLUMN(BX$8)-COLUMN($D$8)+1-(CONFIG!$E33+CONFIG!$F33)),0)*(1-CONFIG!$G33))*CONFIG!$D33</f>
        <v>0</v>
      </c>
      <c r="BY10" s="10">
        <f>((CONFIG!$G33*Commandes!BY10)+IF(ROUND((BY$8-CONFIG!$D$7)/31,0)&gt;=(CONFIG!$E33+CONFIG!$F33),INDEX(Commandes!$D10:$DG10,,COLUMN(BY$8)-COLUMN($D$8)+1-(CONFIG!$E33+CONFIG!$F33)),0)*(1-CONFIG!$G33))*CONFIG!$D33</f>
        <v>0</v>
      </c>
      <c r="BZ10" s="10">
        <f>((CONFIG!$G33*Commandes!BZ10)+IF(ROUND((BZ$8-CONFIG!$D$7)/31,0)&gt;=(CONFIG!$E33+CONFIG!$F33),INDEX(Commandes!$D10:$DG10,,COLUMN(BZ$8)-COLUMN($D$8)+1-(CONFIG!$E33+CONFIG!$F33)),0)*(1-CONFIG!$G33))*CONFIG!$D33</f>
        <v>0</v>
      </c>
      <c r="CA10" s="10">
        <f>((CONFIG!$G33*Commandes!CA10)+IF(ROUND((CA$8-CONFIG!$D$7)/31,0)&gt;=(CONFIG!$E33+CONFIG!$F33),INDEX(Commandes!$D10:$DG10,,COLUMN(CA$8)-COLUMN($D$8)+1-(CONFIG!$E33+CONFIG!$F33)),0)*(1-CONFIG!$G33))*CONFIG!$D33</f>
        <v>0</v>
      </c>
      <c r="CB10" s="10">
        <f>((CONFIG!$G33*Commandes!CB10)+IF(ROUND((CB$8-CONFIG!$D$7)/31,0)&gt;=(CONFIG!$E33+CONFIG!$F33),INDEX(Commandes!$D10:$DG10,,COLUMN(CB$8)-COLUMN($D$8)+1-(CONFIG!$E33+CONFIG!$F33)),0)*(1-CONFIG!$G33))*CONFIG!$D33</f>
        <v>0</v>
      </c>
      <c r="CC10" s="10">
        <f>((CONFIG!$G33*Commandes!CC10)+IF(ROUND((CC$8-CONFIG!$D$7)/31,0)&gt;=(CONFIG!$E33+CONFIG!$F33),INDEX(Commandes!$D10:$DG10,,COLUMN(CC$8)-COLUMN($D$8)+1-(CONFIG!$E33+CONFIG!$F33)),0)*(1-CONFIG!$G33))*CONFIG!$D33</f>
        <v>0</v>
      </c>
      <c r="CD10" s="10">
        <f>((CONFIG!$G33*Commandes!CD10)+IF(ROUND((CD$8-CONFIG!$D$7)/31,0)&gt;=(CONFIG!$E33+CONFIG!$F33),INDEX(Commandes!$D10:$DG10,,COLUMN(CD$8)-COLUMN($D$8)+1-(CONFIG!$E33+CONFIG!$F33)),0)*(1-CONFIG!$G33))*CONFIG!$D33</f>
        <v>0</v>
      </c>
      <c r="CE10" s="10">
        <f>((CONFIG!$G33*Commandes!CE10)+IF(ROUND((CE$8-CONFIG!$D$7)/31,0)&gt;=(CONFIG!$E33+CONFIG!$F33),INDEX(Commandes!$D10:$DG10,,COLUMN(CE$8)-COLUMN($D$8)+1-(CONFIG!$E33+CONFIG!$F33)),0)*(1-CONFIG!$G33))*CONFIG!$D33</f>
        <v>0</v>
      </c>
      <c r="CF10" s="10">
        <f>((CONFIG!$G33*Commandes!CF10)+IF(ROUND((CF$8-CONFIG!$D$7)/31,0)&gt;=(CONFIG!$E33+CONFIG!$F33),INDEX(Commandes!$D10:$DG10,,COLUMN(CF$8)-COLUMN($D$8)+1-(CONFIG!$E33+CONFIG!$F33)),0)*(1-CONFIG!$G33))*CONFIG!$D33</f>
        <v>0</v>
      </c>
      <c r="CG10" s="10">
        <f>((CONFIG!$G33*Commandes!CG10)+IF(ROUND((CG$8-CONFIG!$D$7)/31,0)&gt;=(CONFIG!$E33+CONFIG!$F33),INDEX(Commandes!$D10:$DG10,,COLUMN(CG$8)-COLUMN($D$8)+1-(CONFIG!$E33+CONFIG!$F33)),0)*(1-CONFIG!$G33))*CONFIG!$D33</f>
        <v>0</v>
      </c>
      <c r="CH10" s="10">
        <f>((CONFIG!$G33*Commandes!CH10)+IF(ROUND((CH$8-CONFIG!$D$7)/31,0)&gt;=(CONFIG!$E33+CONFIG!$F33),INDEX(Commandes!$D10:$DG10,,COLUMN(CH$8)-COLUMN($D$8)+1-(CONFIG!$E33+CONFIG!$F33)),0)*(1-CONFIG!$G33))*CONFIG!$D33</f>
        <v>0</v>
      </c>
      <c r="CI10" s="10">
        <f>((CONFIG!$G33*Commandes!CI10)+IF(ROUND((CI$8-CONFIG!$D$7)/31,0)&gt;=(CONFIG!$E33+CONFIG!$F33),INDEX(Commandes!$D10:$DG10,,COLUMN(CI$8)-COLUMN($D$8)+1-(CONFIG!$E33+CONFIG!$F33)),0)*(1-CONFIG!$G33))*CONFIG!$D33</f>
        <v>0</v>
      </c>
      <c r="CJ10" s="10">
        <f>((CONFIG!$G33*Commandes!CJ10)+IF(ROUND((CJ$8-CONFIG!$D$7)/31,0)&gt;=(CONFIG!$E33+CONFIG!$F33),INDEX(Commandes!$D10:$DG10,,COLUMN(CJ$8)-COLUMN($D$8)+1-(CONFIG!$E33+CONFIG!$F33)),0)*(1-CONFIG!$G33))*CONFIG!$D33</f>
        <v>0</v>
      </c>
      <c r="CK10" s="10">
        <f>((CONFIG!$G33*Commandes!CK10)+IF(ROUND((CK$8-CONFIG!$D$7)/31,0)&gt;=(CONFIG!$E33+CONFIG!$F33),INDEX(Commandes!$D10:$DG10,,COLUMN(CK$8)-COLUMN($D$8)+1-(CONFIG!$E33+CONFIG!$F33)),0)*(1-CONFIG!$G33))*CONFIG!$D33</f>
        <v>0</v>
      </c>
      <c r="CL10" s="10">
        <f>((CONFIG!$G33*Commandes!CL10)+IF(ROUND((CL$8-CONFIG!$D$7)/31,0)&gt;=(CONFIG!$E33+CONFIG!$F33),INDEX(Commandes!$D10:$DG10,,COLUMN(CL$8)-COLUMN($D$8)+1-(CONFIG!$E33+CONFIG!$F33)),0)*(1-CONFIG!$G33))*CONFIG!$D33</f>
        <v>0</v>
      </c>
      <c r="CM10" s="10">
        <f>((CONFIG!$G33*Commandes!CM10)+IF(ROUND((CM$8-CONFIG!$D$7)/31,0)&gt;=(CONFIG!$E33+CONFIG!$F33),INDEX(Commandes!$D10:$DG10,,COLUMN(CM$8)-COLUMN($D$8)+1-(CONFIG!$E33+CONFIG!$F33)),0)*(1-CONFIG!$G33))*CONFIG!$D33</f>
        <v>0</v>
      </c>
      <c r="CN10" s="10">
        <f>((CONFIG!$G33*Commandes!CN10)+IF(ROUND((CN$8-CONFIG!$D$7)/31,0)&gt;=(CONFIG!$E33+CONFIG!$F33),INDEX(Commandes!$D10:$DG10,,COLUMN(CN$8)-COLUMN($D$8)+1-(CONFIG!$E33+CONFIG!$F33)),0)*(1-CONFIG!$G33))*CONFIG!$D33</f>
        <v>0</v>
      </c>
      <c r="CO10" s="10">
        <f>((CONFIG!$G33*Commandes!CO10)+IF(ROUND((CO$8-CONFIG!$D$7)/31,0)&gt;=(CONFIG!$E33+CONFIG!$F33),INDEX(Commandes!$D10:$DG10,,COLUMN(CO$8)-COLUMN($D$8)+1-(CONFIG!$E33+CONFIG!$F33)),0)*(1-CONFIG!$G33))*CONFIG!$D33</f>
        <v>0</v>
      </c>
      <c r="CP10" s="10">
        <f>((CONFIG!$G33*Commandes!CP10)+IF(ROUND((CP$8-CONFIG!$D$7)/31,0)&gt;=(CONFIG!$E33+CONFIG!$F33),INDEX(Commandes!$D10:$DG10,,COLUMN(CP$8)-COLUMN($D$8)+1-(CONFIG!$E33+CONFIG!$F33)),0)*(1-CONFIG!$G33))*CONFIG!$D33</f>
        <v>0</v>
      </c>
      <c r="CQ10" s="10">
        <f>((CONFIG!$G33*Commandes!CQ10)+IF(ROUND((CQ$8-CONFIG!$D$7)/31,0)&gt;=(CONFIG!$E33+CONFIG!$F33),INDEX(Commandes!$D10:$DG10,,COLUMN(CQ$8)-COLUMN($D$8)+1-(CONFIG!$E33+CONFIG!$F33)),0)*(1-CONFIG!$G33))*CONFIG!$D33</f>
        <v>0</v>
      </c>
      <c r="CR10" s="10">
        <f>((CONFIG!$G33*Commandes!CR10)+IF(ROUND((CR$8-CONFIG!$D$7)/31,0)&gt;=(CONFIG!$E33+CONFIG!$F33),INDEX(Commandes!$D10:$DG10,,COLUMN(CR$8)-COLUMN($D$8)+1-(CONFIG!$E33+CONFIG!$F33)),0)*(1-CONFIG!$G33))*CONFIG!$D33</f>
        <v>0</v>
      </c>
      <c r="CS10" s="10">
        <f>((CONFIG!$G33*Commandes!CS10)+IF(ROUND((CS$8-CONFIG!$D$7)/31,0)&gt;=(CONFIG!$E33+CONFIG!$F33),INDEX(Commandes!$D10:$DG10,,COLUMN(CS$8)-COLUMN($D$8)+1-(CONFIG!$E33+CONFIG!$F33)),0)*(1-CONFIG!$G33))*CONFIG!$D33</f>
        <v>0</v>
      </c>
      <c r="CT10" s="10">
        <f>((CONFIG!$G33*Commandes!CT10)+IF(ROUND((CT$8-CONFIG!$D$7)/31,0)&gt;=(CONFIG!$E33+CONFIG!$F33),INDEX(Commandes!$D10:$DG10,,COLUMN(CT$8)-COLUMN($D$8)+1-(CONFIG!$E33+CONFIG!$F33)),0)*(1-CONFIG!$G33))*CONFIG!$D33</f>
        <v>0</v>
      </c>
      <c r="CU10" s="10">
        <f>((CONFIG!$G33*Commandes!CU10)+IF(ROUND((CU$8-CONFIG!$D$7)/31,0)&gt;=(CONFIG!$E33+CONFIG!$F33),INDEX(Commandes!$D10:$DG10,,COLUMN(CU$8)-COLUMN($D$8)+1-(CONFIG!$E33+CONFIG!$F33)),0)*(1-CONFIG!$G33))*CONFIG!$D33</f>
        <v>0</v>
      </c>
      <c r="CV10" s="10">
        <f>((CONFIG!$G33*Commandes!CV10)+IF(ROUND((CV$8-CONFIG!$D$7)/31,0)&gt;=(CONFIG!$E33+CONFIG!$F33),INDEX(Commandes!$D10:$DG10,,COLUMN(CV$8)-COLUMN($D$8)+1-(CONFIG!$E33+CONFIG!$F33)),0)*(1-CONFIG!$G33))*CONFIG!$D33</f>
        <v>0</v>
      </c>
      <c r="CW10" s="10">
        <f>((CONFIG!$G33*Commandes!CW10)+IF(ROUND((CW$8-CONFIG!$D$7)/31,0)&gt;=(CONFIG!$E33+CONFIG!$F33),INDEX(Commandes!$D10:$DG10,,COLUMN(CW$8)-COLUMN($D$8)+1-(CONFIG!$E33+CONFIG!$F33)),0)*(1-CONFIG!$G33))*CONFIG!$D33</f>
        <v>0</v>
      </c>
      <c r="CX10" s="10">
        <f>((CONFIG!$G33*Commandes!CX10)+IF(ROUND((CX$8-CONFIG!$D$7)/31,0)&gt;=(CONFIG!$E33+CONFIG!$F33),INDEX(Commandes!$D10:$DG10,,COLUMN(CX$8)-COLUMN($D$8)+1-(CONFIG!$E33+CONFIG!$F33)),0)*(1-CONFIG!$G33))*CONFIG!$D33</f>
        <v>0</v>
      </c>
      <c r="CY10" s="10">
        <f>((CONFIG!$G33*Commandes!CY10)+IF(ROUND((CY$8-CONFIG!$D$7)/31,0)&gt;=(CONFIG!$E33+CONFIG!$F33),INDEX(Commandes!$D10:$DG10,,COLUMN(CY$8)-COLUMN($D$8)+1-(CONFIG!$E33+CONFIG!$F33)),0)*(1-CONFIG!$G33))*CONFIG!$D33</f>
        <v>0</v>
      </c>
      <c r="CZ10" s="10">
        <f>((CONFIG!$G33*Commandes!CZ10)+IF(ROUND((CZ$8-CONFIG!$D$7)/31,0)&gt;=(CONFIG!$E33+CONFIG!$F33),INDEX(Commandes!$D10:$DG10,,COLUMN(CZ$8)-COLUMN($D$8)+1-(CONFIG!$E33+CONFIG!$F33)),0)*(1-CONFIG!$G33))*CONFIG!$D33</f>
        <v>0</v>
      </c>
      <c r="DA10" s="10">
        <f>((CONFIG!$G33*Commandes!DA10)+IF(ROUND((DA$8-CONFIG!$D$7)/31,0)&gt;=(CONFIG!$E33+CONFIG!$F33),INDEX(Commandes!$D10:$DG10,,COLUMN(DA$8)-COLUMN($D$8)+1-(CONFIG!$E33+CONFIG!$F33)),0)*(1-CONFIG!$G33))*CONFIG!$D33</f>
        <v>0</v>
      </c>
      <c r="DB10" s="10">
        <f>((CONFIG!$G33*Commandes!DB10)+IF(ROUND((DB$8-CONFIG!$D$7)/31,0)&gt;=(CONFIG!$E33+CONFIG!$F33),INDEX(Commandes!$D10:$DG10,,COLUMN(DB$8)-COLUMN($D$8)+1-(CONFIG!$E33+CONFIG!$F33)),0)*(1-CONFIG!$G33))*CONFIG!$D33</f>
        <v>0</v>
      </c>
      <c r="DC10" s="10">
        <f>((CONFIG!$G33*Commandes!DC10)+IF(ROUND((DC$8-CONFIG!$D$7)/31,0)&gt;=(CONFIG!$E33+CONFIG!$F33),INDEX(Commandes!$D10:$DG10,,COLUMN(DC$8)-COLUMN($D$8)+1-(CONFIG!$E33+CONFIG!$F33)),0)*(1-CONFIG!$G33))*CONFIG!$D33</f>
        <v>0</v>
      </c>
      <c r="DD10" s="10">
        <f>((CONFIG!$G33*Commandes!DD10)+IF(ROUND((DD$8-CONFIG!$D$7)/31,0)&gt;=(CONFIG!$E33+CONFIG!$F33),INDEX(Commandes!$D10:$DG10,,COLUMN(DD$8)-COLUMN($D$8)+1-(CONFIG!$E33+CONFIG!$F33)),0)*(1-CONFIG!$G33))*CONFIG!$D33</f>
        <v>0</v>
      </c>
      <c r="DE10" s="10">
        <f>((CONFIG!$G33*Commandes!DE10)+IF(ROUND((DE$8-CONFIG!$D$7)/31,0)&gt;=(CONFIG!$E33+CONFIG!$F33),INDEX(Commandes!$D10:$DG10,,COLUMN(DE$8)-COLUMN($D$8)+1-(CONFIG!$E33+CONFIG!$F33)),0)*(1-CONFIG!$G33))*CONFIG!$D33</f>
        <v>0</v>
      </c>
      <c r="DF10" s="10">
        <f>((CONFIG!$G33*Commandes!DF10)+IF(ROUND((DF$8-CONFIG!$D$7)/31,0)&gt;=(CONFIG!$E33+CONFIG!$F33),INDEX(Commandes!$D10:$DG10,,COLUMN(DF$8)-COLUMN($D$8)+1-(CONFIG!$E33+CONFIG!$F33)),0)*(1-CONFIG!$G33))*CONFIG!$D33</f>
        <v>0</v>
      </c>
      <c r="DG10" s="10">
        <f>((CONFIG!$G33*Commandes!DG10)+IF(ROUND((DG$8-CONFIG!$D$7)/31,0)&gt;=(CONFIG!$E33+CONFIG!$F33),INDEX(Commandes!$D10:$DG10,,COLUMN(DG$8)-COLUMN($D$8)+1-(CONFIG!$E33+CONFIG!$F33)),0)*(1-CONFIG!$G33))*CONFIG!$D33</f>
        <v>0</v>
      </c>
    </row>
    <row r="11">
      <c r="C11" s="6">
        <f>CONFIG!$C$16</f>
        <v>0</v>
      </c>
      <c r="D11" s="10">
        <f>((CONFIG!$G34*Commandes!D11)+IF(ROUND((D$8-CONFIG!$D$7)/31,0)&gt;=(CONFIG!$E34+CONFIG!$F34),INDEX(Commandes!$D11:$DG11,,COLUMN(D$8)-COLUMN($D$8)+1-(CONFIG!$E34+CONFIG!$F34)),0)*(1-CONFIG!$G34))*CONFIG!$D34</f>
        <v>0</v>
      </c>
      <c r="E11" s="10">
        <f>((CONFIG!$G34*Commandes!E11)+IF(ROUND((E$8-CONFIG!$D$7)/31,0)&gt;=(CONFIG!$E34+CONFIG!$F34),INDEX(Commandes!$D11:$DG11,,COLUMN(E$8)-COLUMN($D$8)+1-(CONFIG!$E34+CONFIG!$F34)),0)*(1-CONFIG!$G34))*CONFIG!$D34</f>
        <v>0</v>
      </c>
      <c r="F11" s="10">
        <f>((CONFIG!$G34*Commandes!F11)+IF(ROUND((F$8-CONFIG!$D$7)/31,0)&gt;=(CONFIG!$E34+CONFIG!$F34),INDEX(Commandes!$D11:$DG11,,COLUMN(F$8)-COLUMN($D$8)+1-(CONFIG!$E34+CONFIG!$F34)),0)*(1-CONFIG!$G34))*CONFIG!$D34</f>
        <v>0</v>
      </c>
      <c r="G11" s="10">
        <f>((CONFIG!$G34*Commandes!G11)+IF(ROUND((G$8-CONFIG!$D$7)/31,0)&gt;=(CONFIG!$E34+CONFIG!$F34),INDEX(Commandes!$D11:$DG11,,COLUMN(G$8)-COLUMN($D$8)+1-(CONFIG!$E34+CONFIG!$F34)),0)*(1-CONFIG!$G34))*CONFIG!$D34</f>
        <v>0</v>
      </c>
      <c r="H11" s="10">
        <f>((CONFIG!$G34*Commandes!H11)+IF(ROUND((H$8-CONFIG!$D$7)/31,0)&gt;=(CONFIG!$E34+CONFIG!$F34),INDEX(Commandes!$D11:$DG11,,COLUMN(H$8)-COLUMN($D$8)+1-(CONFIG!$E34+CONFIG!$F34)),0)*(1-CONFIG!$G34))*CONFIG!$D34</f>
        <v>0</v>
      </c>
      <c r="I11" s="10">
        <f>((CONFIG!$G34*Commandes!I11)+IF(ROUND((I$8-CONFIG!$D$7)/31,0)&gt;=(CONFIG!$E34+CONFIG!$F34),INDEX(Commandes!$D11:$DG11,,COLUMN(I$8)-COLUMN($D$8)+1-(CONFIG!$E34+CONFIG!$F34)),0)*(1-CONFIG!$G34))*CONFIG!$D34</f>
        <v>0</v>
      </c>
      <c r="J11" s="10">
        <f>((CONFIG!$G34*Commandes!J11)+IF(ROUND((J$8-CONFIG!$D$7)/31,0)&gt;=(CONFIG!$E34+CONFIG!$F34),INDEX(Commandes!$D11:$DG11,,COLUMN(J$8)-COLUMN($D$8)+1-(CONFIG!$E34+CONFIG!$F34)),0)*(1-CONFIG!$G34))*CONFIG!$D34</f>
        <v>0</v>
      </c>
      <c r="K11" s="10">
        <f>((CONFIG!$G34*Commandes!K11)+IF(ROUND((K$8-CONFIG!$D$7)/31,0)&gt;=(CONFIG!$E34+CONFIG!$F34),INDEX(Commandes!$D11:$DG11,,COLUMN(K$8)-COLUMN($D$8)+1-(CONFIG!$E34+CONFIG!$F34)),0)*(1-CONFIG!$G34))*CONFIG!$D34</f>
        <v>0</v>
      </c>
      <c r="L11" s="10">
        <f>((CONFIG!$G34*Commandes!L11)+IF(ROUND((L$8-CONFIG!$D$7)/31,0)&gt;=(CONFIG!$E34+CONFIG!$F34),INDEX(Commandes!$D11:$DG11,,COLUMN(L$8)-COLUMN($D$8)+1-(CONFIG!$E34+CONFIG!$F34)),0)*(1-CONFIG!$G34))*CONFIG!$D34</f>
        <v>0</v>
      </c>
      <c r="M11" s="10">
        <f>((CONFIG!$G34*Commandes!M11)+IF(ROUND((M$8-CONFIG!$D$7)/31,0)&gt;=(CONFIG!$E34+CONFIG!$F34),INDEX(Commandes!$D11:$DG11,,COLUMN(M$8)-COLUMN($D$8)+1-(CONFIG!$E34+CONFIG!$F34)),0)*(1-CONFIG!$G34))*CONFIG!$D34</f>
        <v>0</v>
      </c>
      <c r="N11" s="10">
        <f>((CONFIG!$G34*Commandes!N11)+IF(ROUND((N$8-CONFIG!$D$7)/31,0)&gt;=(CONFIG!$E34+CONFIG!$F34),INDEX(Commandes!$D11:$DG11,,COLUMN(N$8)-COLUMN($D$8)+1-(CONFIG!$E34+CONFIG!$F34)),0)*(1-CONFIG!$G34))*CONFIG!$D34</f>
        <v>0</v>
      </c>
      <c r="O11" s="10">
        <f>((CONFIG!$G34*Commandes!O11)+IF(ROUND((O$8-CONFIG!$D$7)/31,0)&gt;=(CONFIG!$E34+CONFIG!$F34),INDEX(Commandes!$D11:$DG11,,COLUMN(O$8)-COLUMN($D$8)+1-(CONFIG!$E34+CONFIG!$F34)),0)*(1-CONFIG!$G34))*CONFIG!$D34</f>
        <v>0</v>
      </c>
      <c r="P11" s="10">
        <f>((CONFIG!$G34*Commandes!P11)+IF(ROUND((P$8-CONFIG!$D$7)/31,0)&gt;=(CONFIG!$E34+CONFIG!$F34),INDEX(Commandes!$D11:$DG11,,COLUMN(P$8)-COLUMN($D$8)+1-(CONFIG!$E34+CONFIG!$F34)),0)*(1-CONFIG!$G34))*CONFIG!$D34</f>
        <v>0</v>
      </c>
      <c r="Q11" s="10">
        <f>((CONFIG!$G34*Commandes!Q11)+IF(ROUND((Q$8-CONFIG!$D$7)/31,0)&gt;=(CONFIG!$E34+CONFIG!$F34),INDEX(Commandes!$D11:$DG11,,COLUMN(Q$8)-COLUMN($D$8)+1-(CONFIG!$E34+CONFIG!$F34)),0)*(1-CONFIG!$G34))*CONFIG!$D34</f>
        <v>0</v>
      </c>
      <c r="R11" s="10">
        <f>((CONFIG!$G34*Commandes!R11)+IF(ROUND((R$8-CONFIG!$D$7)/31,0)&gt;=(CONFIG!$E34+CONFIG!$F34),INDEX(Commandes!$D11:$DG11,,COLUMN(R$8)-COLUMN($D$8)+1-(CONFIG!$E34+CONFIG!$F34)),0)*(1-CONFIG!$G34))*CONFIG!$D34</f>
        <v>0</v>
      </c>
      <c r="S11" s="10">
        <f>((CONFIG!$G34*Commandes!S11)+IF(ROUND((S$8-CONFIG!$D$7)/31,0)&gt;=(CONFIG!$E34+CONFIG!$F34),INDEX(Commandes!$D11:$DG11,,COLUMN(S$8)-COLUMN($D$8)+1-(CONFIG!$E34+CONFIG!$F34)),0)*(1-CONFIG!$G34))*CONFIG!$D34</f>
        <v>0</v>
      </c>
      <c r="T11" s="10">
        <f>((CONFIG!$G34*Commandes!T11)+IF(ROUND((T$8-CONFIG!$D$7)/31,0)&gt;=(CONFIG!$E34+CONFIG!$F34),INDEX(Commandes!$D11:$DG11,,COLUMN(T$8)-COLUMN($D$8)+1-(CONFIG!$E34+CONFIG!$F34)),0)*(1-CONFIG!$G34))*CONFIG!$D34</f>
        <v>0</v>
      </c>
      <c r="U11" s="10">
        <f>((CONFIG!$G34*Commandes!U11)+IF(ROUND((U$8-CONFIG!$D$7)/31,0)&gt;=(CONFIG!$E34+CONFIG!$F34),INDEX(Commandes!$D11:$DG11,,COLUMN(U$8)-COLUMN($D$8)+1-(CONFIG!$E34+CONFIG!$F34)),0)*(1-CONFIG!$G34))*CONFIG!$D34</f>
        <v>0</v>
      </c>
      <c r="V11" s="10">
        <f>((CONFIG!$G34*Commandes!V11)+IF(ROUND((V$8-CONFIG!$D$7)/31,0)&gt;=(CONFIG!$E34+CONFIG!$F34),INDEX(Commandes!$D11:$DG11,,COLUMN(V$8)-COLUMN($D$8)+1-(CONFIG!$E34+CONFIG!$F34)),0)*(1-CONFIG!$G34))*CONFIG!$D34</f>
        <v>0</v>
      </c>
      <c r="W11" s="10">
        <f>((CONFIG!$G34*Commandes!W11)+IF(ROUND((W$8-CONFIG!$D$7)/31,0)&gt;=(CONFIG!$E34+CONFIG!$F34),INDEX(Commandes!$D11:$DG11,,COLUMN(W$8)-COLUMN($D$8)+1-(CONFIG!$E34+CONFIG!$F34)),0)*(1-CONFIG!$G34))*CONFIG!$D34</f>
        <v>0</v>
      </c>
      <c r="X11" s="10">
        <f>((CONFIG!$G34*Commandes!X11)+IF(ROUND((X$8-CONFIG!$D$7)/31,0)&gt;=(CONFIG!$E34+CONFIG!$F34),INDEX(Commandes!$D11:$DG11,,COLUMN(X$8)-COLUMN($D$8)+1-(CONFIG!$E34+CONFIG!$F34)),0)*(1-CONFIG!$G34))*CONFIG!$D34</f>
        <v>0</v>
      </c>
      <c r="Y11" s="10">
        <f>((CONFIG!$G34*Commandes!Y11)+IF(ROUND((Y$8-CONFIG!$D$7)/31,0)&gt;=(CONFIG!$E34+CONFIG!$F34),INDEX(Commandes!$D11:$DG11,,COLUMN(Y$8)-COLUMN($D$8)+1-(CONFIG!$E34+CONFIG!$F34)),0)*(1-CONFIG!$G34))*CONFIG!$D34</f>
        <v>0</v>
      </c>
      <c r="Z11" s="10">
        <f>((CONFIG!$G34*Commandes!Z11)+IF(ROUND((Z$8-CONFIG!$D$7)/31,0)&gt;=(CONFIG!$E34+CONFIG!$F34),INDEX(Commandes!$D11:$DG11,,COLUMN(Z$8)-COLUMN($D$8)+1-(CONFIG!$E34+CONFIG!$F34)),0)*(1-CONFIG!$G34))*CONFIG!$D34</f>
        <v>0</v>
      </c>
      <c r="AA11" s="10">
        <f>((CONFIG!$G34*Commandes!AA11)+IF(ROUND((AA$8-CONFIG!$D$7)/31,0)&gt;=(CONFIG!$E34+CONFIG!$F34),INDEX(Commandes!$D11:$DG11,,COLUMN(AA$8)-COLUMN($D$8)+1-(CONFIG!$E34+CONFIG!$F34)),0)*(1-CONFIG!$G34))*CONFIG!$D34</f>
        <v>0</v>
      </c>
      <c r="AB11" s="10">
        <f>((CONFIG!$G34*Commandes!AB11)+IF(ROUND((AB$8-CONFIG!$D$7)/31,0)&gt;=(CONFIG!$E34+CONFIG!$F34),INDEX(Commandes!$D11:$DG11,,COLUMN(AB$8)-COLUMN($D$8)+1-(CONFIG!$E34+CONFIG!$F34)),0)*(1-CONFIG!$G34))*CONFIG!$D34</f>
        <v>0</v>
      </c>
      <c r="AC11" s="10">
        <f>((CONFIG!$G34*Commandes!AC11)+IF(ROUND((AC$8-CONFIG!$D$7)/31,0)&gt;=(CONFIG!$E34+CONFIG!$F34),INDEX(Commandes!$D11:$DG11,,COLUMN(AC$8)-COLUMN($D$8)+1-(CONFIG!$E34+CONFIG!$F34)),0)*(1-CONFIG!$G34))*CONFIG!$D34</f>
        <v>0</v>
      </c>
      <c r="AD11" s="10">
        <f>((CONFIG!$G34*Commandes!AD11)+IF(ROUND((AD$8-CONFIG!$D$7)/31,0)&gt;=(CONFIG!$E34+CONFIG!$F34),INDEX(Commandes!$D11:$DG11,,COLUMN(AD$8)-COLUMN($D$8)+1-(CONFIG!$E34+CONFIG!$F34)),0)*(1-CONFIG!$G34))*CONFIG!$D34</f>
        <v>0</v>
      </c>
      <c r="AE11" s="10">
        <f>((CONFIG!$G34*Commandes!AE11)+IF(ROUND((AE$8-CONFIG!$D$7)/31,0)&gt;=(CONFIG!$E34+CONFIG!$F34),INDEX(Commandes!$D11:$DG11,,COLUMN(AE$8)-COLUMN($D$8)+1-(CONFIG!$E34+CONFIG!$F34)),0)*(1-CONFIG!$G34))*CONFIG!$D34</f>
        <v>0</v>
      </c>
      <c r="AF11" s="10">
        <f>((CONFIG!$G34*Commandes!AF11)+IF(ROUND((AF$8-CONFIG!$D$7)/31,0)&gt;=(CONFIG!$E34+CONFIG!$F34),INDEX(Commandes!$D11:$DG11,,COLUMN(AF$8)-COLUMN($D$8)+1-(CONFIG!$E34+CONFIG!$F34)),0)*(1-CONFIG!$G34))*CONFIG!$D34</f>
        <v>0</v>
      </c>
      <c r="AG11" s="10">
        <f>((CONFIG!$G34*Commandes!AG11)+IF(ROUND((AG$8-CONFIG!$D$7)/31,0)&gt;=(CONFIG!$E34+CONFIG!$F34),INDEX(Commandes!$D11:$DG11,,COLUMN(AG$8)-COLUMN($D$8)+1-(CONFIG!$E34+CONFIG!$F34)),0)*(1-CONFIG!$G34))*CONFIG!$D34</f>
        <v>0</v>
      </c>
      <c r="AH11" s="10">
        <f>((CONFIG!$G34*Commandes!AH11)+IF(ROUND((AH$8-CONFIG!$D$7)/31,0)&gt;=(CONFIG!$E34+CONFIG!$F34),INDEX(Commandes!$D11:$DG11,,COLUMN(AH$8)-COLUMN($D$8)+1-(CONFIG!$E34+CONFIG!$F34)),0)*(1-CONFIG!$G34))*CONFIG!$D34</f>
        <v>0</v>
      </c>
      <c r="AI11" s="10">
        <f>((CONFIG!$G34*Commandes!AI11)+IF(ROUND((AI$8-CONFIG!$D$7)/31,0)&gt;=(CONFIG!$E34+CONFIG!$F34),INDEX(Commandes!$D11:$DG11,,COLUMN(AI$8)-COLUMN($D$8)+1-(CONFIG!$E34+CONFIG!$F34)),0)*(1-CONFIG!$G34))*CONFIG!$D34</f>
        <v>0</v>
      </c>
      <c r="AJ11" s="10">
        <f>((CONFIG!$G34*Commandes!AJ11)+IF(ROUND((AJ$8-CONFIG!$D$7)/31,0)&gt;=(CONFIG!$E34+CONFIG!$F34),INDEX(Commandes!$D11:$DG11,,COLUMN(AJ$8)-COLUMN($D$8)+1-(CONFIG!$E34+CONFIG!$F34)),0)*(1-CONFIG!$G34))*CONFIG!$D34</f>
        <v>0</v>
      </c>
      <c r="AK11" s="10">
        <f>((CONFIG!$G34*Commandes!AK11)+IF(ROUND((AK$8-CONFIG!$D$7)/31,0)&gt;=(CONFIG!$E34+CONFIG!$F34),INDEX(Commandes!$D11:$DG11,,COLUMN(AK$8)-COLUMN($D$8)+1-(CONFIG!$E34+CONFIG!$F34)),0)*(1-CONFIG!$G34))*CONFIG!$D34</f>
        <v>0</v>
      </c>
      <c r="AL11" s="10">
        <f>((CONFIG!$G34*Commandes!AL11)+IF(ROUND((AL$8-CONFIG!$D$7)/31,0)&gt;=(CONFIG!$E34+CONFIG!$F34),INDEX(Commandes!$D11:$DG11,,COLUMN(AL$8)-COLUMN($D$8)+1-(CONFIG!$E34+CONFIG!$F34)),0)*(1-CONFIG!$G34))*CONFIG!$D34</f>
        <v>0</v>
      </c>
      <c r="AM11" s="10">
        <f>((CONFIG!$G34*Commandes!AM11)+IF(ROUND((AM$8-CONFIG!$D$7)/31,0)&gt;=(CONFIG!$E34+CONFIG!$F34),INDEX(Commandes!$D11:$DG11,,COLUMN(AM$8)-COLUMN($D$8)+1-(CONFIG!$E34+CONFIG!$F34)),0)*(1-CONFIG!$G34))*CONFIG!$D34</f>
        <v>0</v>
      </c>
      <c r="AN11" s="10">
        <f>((CONFIG!$G34*Commandes!AN11)+IF(ROUND((AN$8-CONFIG!$D$7)/31,0)&gt;=(CONFIG!$E34+CONFIG!$F34),INDEX(Commandes!$D11:$DG11,,COLUMN(AN$8)-COLUMN($D$8)+1-(CONFIG!$E34+CONFIG!$F34)),0)*(1-CONFIG!$G34))*CONFIG!$D34</f>
        <v>0</v>
      </c>
      <c r="AO11" s="10">
        <f>((CONFIG!$G34*Commandes!AO11)+IF(ROUND((AO$8-CONFIG!$D$7)/31,0)&gt;=(CONFIG!$E34+CONFIG!$F34),INDEX(Commandes!$D11:$DG11,,COLUMN(AO$8)-COLUMN($D$8)+1-(CONFIG!$E34+CONFIG!$F34)),0)*(1-CONFIG!$G34))*CONFIG!$D34</f>
        <v>0</v>
      </c>
      <c r="AP11" s="10">
        <f>((CONFIG!$G34*Commandes!AP11)+IF(ROUND((AP$8-CONFIG!$D$7)/31,0)&gt;=(CONFIG!$E34+CONFIG!$F34),INDEX(Commandes!$D11:$DG11,,COLUMN(AP$8)-COLUMN($D$8)+1-(CONFIG!$E34+CONFIG!$F34)),0)*(1-CONFIG!$G34))*CONFIG!$D34</f>
        <v>0</v>
      </c>
      <c r="AQ11" s="10">
        <f>((CONFIG!$G34*Commandes!AQ11)+IF(ROUND((AQ$8-CONFIG!$D$7)/31,0)&gt;=(CONFIG!$E34+CONFIG!$F34),INDEX(Commandes!$D11:$DG11,,COLUMN(AQ$8)-COLUMN($D$8)+1-(CONFIG!$E34+CONFIG!$F34)),0)*(1-CONFIG!$G34))*CONFIG!$D34</f>
        <v>0</v>
      </c>
      <c r="AR11" s="10">
        <f>((CONFIG!$G34*Commandes!AR11)+IF(ROUND((AR$8-CONFIG!$D$7)/31,0)&gt;=(CONFIG!$E34+CONFIG!$F34),INDEX(Commandes!$D11:$DG11,,COLUMN(AR$8)-COLUMN($D$8)+1-(CONFIG!$E34+CONFIG!$F34)),0)*(1-CONFIG!$G34))*CONFIG!$D34</f>
        <v>0</v>
      </c>
      <c r="AS11" s="10">
        <f>((CONFIG!$G34*Commandes!AS11)+IF(ROUND((AS$8-CONFIG!$D$7)/31,0)&gt;=(CONFIG!$E34+CONFIG!$F34),INDEX(Commandes!$D11:$DG11,,COLUMN(AS$8)-COLUMN($D$8)+1-(CONFIG!$E34+CONFIG!$F34)),0)*(1-CONFIG!$G34))*CONFIG!$D34</f>
        <v>0</v>
      </c>
      <c r="AT11" s="10">
        <f>((CONFIG!$G34*Commandes!AT11)+IF(ROUND((AT$8-CONFIG!$D$7)/31,0)&gt;=(CONFIG!$E34+CONFIG!$F34),INDEX(Commandes!$D11:$DG11,,COLUMN(AT$8)-COLUMN($D$8)+1-(CONFIG!$E34+CONFIG!$F34)),0)*(1-CONFIG!$G34))*CONFIG!$D34</f>
        <v>0</v>
      </c>
      <c r="AU11" s="10">
        <f>((CONFIG!$G34*Commandes!AU11)+IF(ROUND((AU$8-CONFIG!$D$7)/31,0)&gt;=(CONFIG!$E34+CONFIG!$F34),INDEX(Commandes!$D11:$DG11,,COLUMN(AU$8)-COLUMN($D$8)+1-(CONFIG!$E34+CONFIG!$F34)),0)*(1-CONFIG!$G34))*CONFIG!$D34</f>
        <v>0</v>
      </c>
      <c r="AV11" s="10">
        <f>((CONFIG!$G34*Commandes!AV11)+IF(ROUND((AV$8-CONFIG!$D$7)/31,0)&gt;=(CONFIG!$E34+CONFIG!$F34),INDEX(Commandes!$D11:$DG11,,COLUMN(AV$8)-COLUMN($D$8)+1-(CONFIG!$E34+CONFIG!$F34)),0)*(1-CONFIG!$G34))*CONFIG!$D34</f>
        <v>0</v>
      </c>
      <c r="AW11" s="10">
        <f>((CONFIG!$G34*Commandes!AW11)+IF(ROUND((AW$8-CONFIG!$D$7)/31,0)&gt;=(CONFIG!$E34+CONFIG!$F34),INDEX(Commandes!$D11:$DG11,,COLUMN(AW$8)-COLUMN($D$8)+1-(CONFIG!$E34+CONFIG!$F34)),0)*(1-CONFIG!$G34))*CONFIG!$D34</f>
        <v>0</v>
      </c>
      <c r="AX11" s="10">
        <f>((CONFIG!$G34*Commandes!AX11)+IF(ROUND((AX$8-CONFIG!$D$7)/31,0)&gt;=(CONFIG!$E34+CONFIG!$F34),INDEX(Commandes!$D11:$DG11,,COLUMN(AX$8)-COLUMN($D$8)+1-(CONFIG!$E34+CONFIG!$F34)),0)*(1-CONFIG!$G34))*CONFIG!$D34</f>
        <v>0</v>
      </c>
      <c r="AY11" s="10">
        <f>((CONFIG!$G34*Commandes!AY11)+IF(ROUND((AY$8-CONFIG!$D$7)/31,0)&gt;=(CONFIG!$E34+CONFIG!$F34),INDEX(Commandes!$D11:$DG11,,COLUMN(AY$8)-COLUMN($D$8)+1-(CONFIG!$E34+CONFIG!$F34)),0)*(1-CONFIG!$G34))*CONFIG!$D34</f>
        <v>0</v>
      </c>
      <c r="AZ11" s="10">
        <f>((CONFIG!$G34*Commandes!AZ11)+IF(ROUND((AZ$8-CONFIG!$D$7)/31,0)&gt;=(CONFIG!$E34+CONFIG!$F34),INDEX(Commandes!$D11:$DG11,,COLUMN(AZ$8)-COLUMN($D$8)+1-(CONFIG!$E34+CONFIG!$F34)),0)*(1-CONFIG!$G34))*CONFIG!$D34</f>
        <v>0</v>
      </c>
      <c r="BA11" s="10">
        <f>((CONFIG!$G34*Commandes!BA11)+IF(ROUND((BA$8-CONFIG!$D$7)/31,0)&gt;=(CONFIG!$E34+CONFIG!$F34),INDEX(Commandes!$D11:$DG11,,COLUMN(BA$8)-COLUMN($D$8)+1-(CONFIG!$E34+CONFIG!$F34)),0)*(1-CONFIG!$G34))*CONFIG!$D34</f>
        <v>0</v>
      </c>
      <c r="BB11" s="10">
        <f>((CONFIG!$G34*Commandes!BB11)+IF(ROUND((BB$8-CONFIG!$D$7)/31,0)&gt;=(CONFIG!$E34+CONFIG!$F34),INDEX(Commandes!$D11:$DG11,,COLUMN(BB$8)-COLUMN($D$8)+1-(CONFIG!$E34+CONFIG!$F34)),0)*(1-CONFIG!$G34))*CONFIG!$D34</f>
        <v>0</v>
      </c>
      <c r="BC11" s="10">
        <f>((CONFIG!$G34*Commandes!BC11)+IF(ROUND((BC$8-CONFIG!$D$7)/31,0)&gt;=(CONFIG!$E34+CONFIG!$F34),INDEX(Commandes!$D11:$DG11,,COLUMN(BC$8)-COLUMN($D$8)+1-(CONFIG!$E34+CONFIG!$F34)),0)*(1-CONFIG!$G34))*CONFIG!$D34</f>
        <v>0</v>
      </c>
      <c r="BD11" s="10">
        <f>((CONFIG!$G34*Commandes!BD11)+IF(ROUND((BD$8-CONFIG!$D$7)/31,0)&gt;=(CONFIG!$E34+CONFIG!$F34),INDEX(Commandes!$D11:$DG11,,COLUMN(BD$8)-COLUMN($D$8)+1-(CONFIG!$E34+CONFIG!$F34)),0)*(1-CONFIG!$G34))*CONFIG!$D34</f>
        <v>0</v>
      </c>
      <c r="BE11" s="10">
        <f>((CONFIG!$G34*Commandes!BE11)+IF(ROUND((BE$8-CONFIG!$D$7)/31,0)&gt;=(CONFIG!$E34+CONFIG!$F34),INDEX(Commandes!$D11:$DG11,,COLUMN(BE$8)-COLUMN($D$8)+1-(CONFIG!$E34+CONFIG!$F34)),0)*(1-CONFIG!$G34))*CONFIG!$D34</f>
        <v>0</v>
      </c>
      <c r="BF11" s="10">
        <f>((CONFIG!$G34*Commandes!BF11)+IF(ROUND((BF$8-CONFIG!$D$7)/31,0)&gt;=(CONFIG!$E34+CONFIG!$F34),INDEX(Commandes!$D11:$DG11,,COLUMN(BF$8)-COLUMN($D$8)+1-(CONFIG!$E34+CONFIG!$F34)),0)*(1-CONFIG!$G34))*CONFIG!$D34</f>
        <v>0</v>
      </c>
      <c r="BG11" s="10">
        <f>((CONFIG!$G34*Commandes!BG11)+IF(ROUND((BG$8-CONFIG!$D$7)/31,0)&gt;=(CONFIG!$E34+CONFIG!$F34),INDEX(Commandes!$D11:$DG11,,COLUMN(BG$8)-COLUMN($D$8)+1-(CONFIG!$E34+CONFIG!$F34)),0)*(1-CONFIG!$G34))*CONFIG!$D34</f>
        <v>0</v>
      </c>
      <c r="BH11" s="10">
        <f>((CONFIG!$G34*Commandes!BH11)+IF(ROUND((BH$8-CONFIG!$D$7)/31,0)&gt;=(CONFIG!$E34+CONFIG!$F34),INDEX(Commandes!$D11:$DG11,,COLUMN(BH$8)-COLUMN($D$8)+1-(CONFIG!$E34+CONFIG!$F34)),0)*(1-CONFIG!$G34))*CONFIG!$D34</f>
        <v>0</v>
      </c>
      <c r="BI11" s="10">
        <f>((CONFIG!$G34*Commandes!BI11)+IF(ROUND((BI$8-CONFIG!$D$7)/31,0)&gt;=(CONFIG!$E34+CONFIG!$F34),INDEX(Commandes!$D11:$DG11,,COLUMN(BI$8)-COLUMN($D$8)+1-(CONFIG!$E34+CONFIG!$F34)),0)*(1-CONFIG!$G34))*CONFIG!$D34</f>
        <v>0</v>
      </c>
      <c r="BJ11" s="10">
        <f>((CONFIG!$G34*Commandes!BJ11)+IF(ROUND((BJ$8-CONFIG!$D$7)/31,0)&gt;=(CONFIG!$E34+CONFIG!$F34),INDEX(Commandes!$D11:$DG11,,COLUMN(BJ$8)-COLUMN($D$8)+1-(CONFIG!$E34+CONFIG!$F34)),0)*(1-CONFIG!$G34))*CONFIG!$D34</f>
        <v>0</v>
      </c>
      <c r="BK11" s="10">
        <f>((CONFIG!$G34*Commandes!BK11)+IF(ROUND((BK$8-CONFIG!$D$7)/31,0)&gt;=(CONFIG!$E34+CONFIG!$F34),INDEX(Commandes!$D11:$DG11,,COLUMN(BK$8)-COLUMN($D$8)+1-(CONFIG!$E34+CONFIG!$F34)),0)*(1-CONFIG!$G34))*CONFIG!$D34</f>
        <v>0</v>
      </c>
      <c r="BL11" s="10">
        <f>((CONFIG!$G34*Commandes!BL11)+IF(ROUND((BL$8-CONFIG!$D$7)/31,0)&gt;=(CONFIG!$E34+CONFIG!$F34),INDEX(Commandes!$D11:$DG11,,COLUMN(BL$8)-COLUMN($D$8)+1-(CONFIG!$E34+CONFIG!$F34)),0)*(1-CONFIG!$G34))*CONFIG!$D34</f>
        <v>0</v>
      </c>
      <c r="BM11" s="10">
        <f>((CONFIG!$G34*Commandes!BM11)+IF(ROUND((BM$8-CONFIG!$D$7)/31,0)&gt;=(CONFIG!$E34+CONFIG!$F34),INDEX(Commandes!$D11:$DG11,,COLUMN(BM$8)-COLUMN($D$8)+1-(CONFIG!$E34+CONFIG!$F34)),0)*(1-CONFIG!$G34))*CONFIG!$D34</f>
        <v>0</v>
      </c>
      <c r="BN11" s="10">
        <f>((CONFIG!$G34*Commandes!BN11)+IF(ROUND((BN$8-CONFIG!$D$7)/31,0)&gt;=(CONFIG!$E34+CONFIG!$F34),INDEX(Commandes!$D11:$DG11,,COLUMN(BN$8)-COLUMN($D$8)+1-(CONFIG!$E34+CONFIG!$F34)),0)*(1-CONFIG!$G34))*CONFIG!$D34</f>
        <v>0</v>
      </c>
      <c r="BO11" s="10">
        <f>((CONFIG!$G34*Commandes!BO11)+IF(ROUND((BO$8-CONFIG!$D$7)/31,0)&gt;=(CONFIG!$E34+CONFIG!$F34),INDEX(Commandes!$D11:$DG11,,COLUMN(BO$8)-COLUMN($D$8)+1-(CONFIG!$E34+CONFIG!$F34)),0)*(1-CONFIG!$G34))*CONFIG!$D34</f>
        <v>0</v>
      </c>
      <c r="BP11" s="10">
        <f>((CONFIG!$G34*Commandes!BP11)+IF(ROUND((BP$8-CONFIG!$D$7)/31,0)&gt;=(CONFIG!$E34+CONFIG!$F34),INDEX(Commandes!$D11:$DG11,,COLUMN(BP$8)-COLUMN($D$8)+1-(CONFIG!$E34+CONFIG!$F34)),0)*(1-CONFIG!$G34))*CONFIG!$D34</f>
        <v>0</v>
      </c>
      <c r="BQ11" s="10">
        <f>((CONFIG!$G34*Commandes!BQ11)+IF(ROUND((BQ$8-CONFIG!$D$7)/31,0)&gt;=(CONFIG!$E34+CONFIG!$F34),INDEX(Commandes!$D11:$DG11,,COLUMN(BQ$8)-COLUMN($D$8)+1-(CONFIG!$E34+CONFIG!$F34)),0)*(1-CONFIG!$G34))*CONFIG!$D34</f>
        <v>0</v>
      </c>
      <c r="BR11" s="10">
        <f>((CONFIG!$G34*Commandes!BR11)+IF(ROUND((BR$8-CONFIG!$D$7)/31,0)&gt;=(CONFIG!$E34+CONFIG!$F34),INDEX(Commandes!$D11:$DG11,,COLUMN(BR$8)-COLUMN($D$8)+1-(CONFIG!$E34+CONFIG!$F34)),0)*(1-CONFIG!$G34))*CONFIG!$D34</f>
        <v>0</v>
      </c>
      <c r="BS11" s="10">
        <f>((CONFIG!$G34*Commandes!BS11)+IF(ROUND((BS$8-CONFIG!$D$7)/31,0)&gt;=(CONFIG!$E34+CONFIG!$F34),INDEX(Commandes!$D11:$DG11,,COLUMN(BS$8)-COLUMN($D$8)+1-(CONFIG!$E34+CONFIG!$F34)),0)*(1-CONFIG!$G34))*CONFIG!$D34</f>
        <v>0</v>
      </c>
      <c r="BT11" s="10">
        <f>((CONFIG!$G34*Commandes!BT11)+IF(ROUND((BT$8-CONFIG!$D$7)/31,0)&gt;=(CONFIG!$E34+CONFIG!$F34),INDEX(Commandes!$D11:$DG11,,COLUMN(BT$8)-COLUMN($D$8)+1-(CONFIG!$E34+CONFIG!$F34)),0)*(1-CONFIG!$G34))*CONFIG!$D34</f>
        <v>0</v>
      </c>
      <c r="BU11" s="10">
        <f>((CONFIG!$G34*Commandes!BU11)+IF(ROUND((BU$8-CONFIG!$D$7)/31,0)&gt;=(CONFIG!$E34+CONFIG!$F34),INDEX(Commandes!$D11:$DG11,,COLUMN(BU$8)-COLUMN($D$8)+1-(CONFIG!$E34+CONFIG!$F34)),0)*(1-CONFIG!$G34))*CONFIG!$D34</f>
        <v>0</v>
      </c>
      <c r="BV11" s="10">
        <f>((CONFIG!$G34*Commandes!BV11)+IF(ROUND((BV$8-CONFIG!$D$7)/31,0)&gt;=(CONFIG!$E34+CONFIG!$F34),INDEX(Commandes!$D11:$DG11,,COLUMN(BV$8)-COLUMN($D$8)+1-(CONFIG!$E34+CONFIG!$F34)),0)*(1-CONFIG!$G34))*CONFIG!$D34</f>
        <v>0</v>
      </c>
      <c r="BW11" s="10">
        <f>((CONFIG!$G34*Commandes!BW11)+IF(ROUND((BW$8-CONFIG!$D$7)/31,0)&gt;=(CONFIG!$E34+CONFIG!$F34),INDEX(Commandes!$D11:$DG11,,COLUMN(BW$8)-COLUMN($D$8)+1-(CONFIG!$E34+CONFIG!$F34)),0)*(1-CONFIG!$G34))*CONFIG!$D34</f>
        <v>0</v>
      </c>
      <c r="BX11" s="10">
        <f>((CONFIG!$G34*Commandes!BX11)+IF(ROUND((BX$8-CONFIG!$D$7)/31,0)&gt;=(CONFIG!$E34+CONFIG!$F34),INDEX(Commandes!$D11:$DG11,,COLUMN(BX$8)-COLUMN($D$8)+1-(CONFIG!$E34+CONFIG!$F34)),0)*(1-CONFIG!$G34))*CONFIG!$D34</f>
        <v>0</v>
      </c>
      <c r="BY11" s="10">
        <f>((CONFIG!$G34*Commandes!BY11)+IF(ROUND((BY$8-CONFIG!$D$7)/31,0)&gt;=(CONFIG!$E34+CONFIG!$F34),INDEX(Commandes!$D11:$DG11,,COLUMN(BY$8)-COLUMN($D$8)+1-(CONFIG!$E34+CONFIG!$F34)),0)*(1-CONFIG!$G34))*CONFIG!$D34</f>
        <v>0</v>
      </c>
      <c r="BZ11" s="10">
        <f>((CONFIG!$G34*Commandes!BZ11)+IF(ROUND((BZ$8-CONFIG!$D$7)/31,0)&gt;=(CONFIG!$E34+CONFIG!$F34),INDEX(Commandes!$D11:$DG11,,COLUMN(BZ$8)-COLUMN($D$8)+1-(CONFIG!$E34+CONFIG!$F34)),0)*(1-CONFIG!$G34))*CONFIG!$D34</f>
        <v>0</v>
      </c>
      <c r="CA11" s="10">
        <f>((CONFIG!$G34*Commandes!CA11)+IF(ROUND((CA$8-CONFIG!$D$7)/31,0)&gt;=(CONFIG!$E34+CONFIG!$F34),INDEX(Commandes!$D11:$DG11,,COLUMN(CA$8)-COLUMN($D$8)+1-(CONFIG!$E34+CONFIG!$F34)),0)*(1-CONFIG!$G34))*CONFIG!$D34</f>
        <v>0</v>
      </c>
      <c r="CB11" s="10">
        <f>((CONFIG!$G34*Commandes!CB11)+IF(ROUND((CB$8-CONFIG!$D$7)/31,0)&gt;=(CONFIG!$E34+CONFIG!$F34),INDEX(Commandes!$D11:$DG11,,COLUMN(CB$8)-COLUMN($D$8)+1-(CONFIG!$E34+CONFIG!$F34)),0)*(1-CONFIG!$G34))*CONFIG!$D34</f>
        <v>0</v>
      </c>
      <c r="CC11" s="10">
        <f>((CONFIG!$G34*Commandes!CC11)+IF(ROUND((CC$8-CONFIG!$D$7)/31,0)&gt;=(CONFIG!$E34+CONFIG!$F34),INDEX(Commandes!$D11:$DG11,,COLUMN(CC$8)-COLUMN($D$8)+1-(CONFIG!$E34+CONFIG!$F34)),0)*(1-CONFIG!$G34))*CONFIG!$D34</f>
        <v>0</v>
      </c>
      <c r="CD11" s="10">
        <f>((CONFIG!$G34*Commandes!CD11)+IF(ROUND((CD$8-CONFIG!$D$7)/31,0)&gt;=(CONFIG!$E34+CONFIG!$F34),INDEX(Commandes!$D11:$DG11,,COLUMN(CD$8)-COLUMN($D$8)+1-(CONFIG!$E34+CONFIG!$F34)),0)*(1-CONFIG!$G34))*CONFIG!$D34</f>
        <v>0</v>
      </c>
      <c r="CE11" s="10">
        <f>((CONFIG!$G34*Commandes!CE11)+IF(ROUND((CE$8-CONFIG!$D$7)/31,0)&gt;=(CONFIG!$E34+CONFIG!$F34),INDEX(Commandes!$D11:$DG11,,COLUMN(CE$8)-COLUMN($D$8)+1-(CONFIG!$E34+CONFIG!$F34)),0)*(1-CONFIG!$G34))*CONFIG!$D34</f>
        <v>0</v>
      </c>
      <c r="CF11" s="10">
        <f>((CONFIG!$G34*Commandes!CF11)+IF(ROUND((CF$8-CONFIG!$D$7)/31,0)&gt;=(CONFIG!$E34+CONFIG!$F34),INDEX(Commandes!$D11:$DG11,,COLUMN(CF$8)-COLUMN($D$8)+1-(CONFIG!$E34+CONFIG!$F34)),0)*(1-CONFIG!$G34))*CONFIG!$D34</f>
        <v>0</v>
      </c>
      <c r="CG11" s="10">
        <f>((CONFIG!$G34*Commandes!CG11)+IF(ROUND((CG$8-CONFIG!$D$7)/31,0)&gt;=(CONFIG!$E34+CONFIG!$F34),INDEX(Commandes!$D11:$DG11,,COLUMN(CG$8)-COLUMN($D$8)+1-(CONFIG!$E34+CONFIG!$F34)),0)*(1-CONFIG!$G34))*CONFIG!$D34</f>
        <v>0</v>
      </c>
      <c r="CH11" s="10">
        <f>((CONFIG!$G34*Commandes!CH11)+IF(ROUND((CH$8-CONFIG!$D$7)/31,0)&gt;=(CONFIG!$E34+CONFIG!$F34),INDEX(Commandes!$D11:$DG11,,COLUMN(CH$8)-COLUMN($D$8)+1-(CONFIG!$E34+CONFIG!$F34)),0)*(1-CONFIG!$G34))*CONFIG!$D34</f>
        <v>0</v>
      </c>
      <c r="CI11" s="10">
        <f>((CONFIG!$G34*Commandes!CI11)+IF(ROUND((CI$8-CONFIG!$D$7)/31,0)&gt;=(CONFIG!$E34+CONFIG!$F34),INDEX(Commandes!$D11:$DG11,,COLUMN(CI$8)-COLUMN($D$8)+1-(CONFIG!$E34+CONFIG!$F34)),0)*(1-CONFIG!$G34))*CONFIG!$D34</f>
        <v>0</v>
      </c>
      <c r="CJ11" s="10">
        <f>((CONFIG!$G34*Commandes!CJ11)+IF(ROUND((CJ$8-CONFIG!$D$7)/31,0)&gt;=(CONFIG!$E34+CONFIG!$F34),INDEX(Commandes!$D11:$DG11,,COLUMN(CJ$8)-COLUMN($D$8)+1-(CONFIG!$E34+CONFIG!$F34)),0)*(1-CONFIG!$G34))*CONFIG!$D34</f>
        <v>0</v>
      </c>
      <c r="CK11" s="10">
        <f>((CONFIG!$G34*Commandes!CK11)+IF(ROUND((CK$8-CONFIG!$D$7)/31,0)&gt;=(CONFIG!$E34+CONFIG!$F34),INDEX(Commandes!$D11:$DG11,,COLUMN(CK$8)-COLUMN($D$8)+1-(CONFIG!$E34+CONFIG!$F34)),0)*(1-CONFIG!$G34))*CONFIG!$D34</f>
        <v>0</v>
      </c>
      <c r="CL11" s="10">
        <f>((CONFIG!$G34*Commandes!CL11)+IF(ROUND((CL$8-CONFIG!$D$7)/31,0)&gt;=(CONFIG!$E34+CONFIG!$F34),INDEX(Commandes!$D11:$DG11,,COLUMN(CL$8)-COLUMN($D$8)+1-(CONFIG!$E34+CONFIG!$F34)),0)*(1-CONFIG!$G34))*CONFIG!$D34</f>
        <v>0</v>
      </c>
      <c r="CM11" s="10">
        <f>((CONFIG!$G34*Commandes!CM11)+IF(ROUND((CM$8-CONFIG!$D$7)/31,0)&gt;=(CONFIG!$E34+CONFIG!$F34),INDEX(Commandes!$D11:$DG11,,COLUMN(CM$8)-COLUMN($D$8)+1-(CONFIG!$E34+CONFIG!$F34)),0)*(1-CONFIG!$G34))*CONFIG!$D34</f>
        <v>0</v>
      </c>
      <c r="CN11" s="10">
        <f>((CONFIG!$G34*Commandes!CN11)+IF(ROUND((CN$8-CONFIG!$D$7)/31,0)&gt;=(CONFIG!$E34+CONFIG!$F34),INDEX(Commandes!$D11:$DG11,,COLUMN(CN$8)-COLUMN($D$8)+1-(CONFIG!$E34+CONFIG!$F34)),0)*(1-CONFIG!$G34))*CONFIG!$D34</f>
        <v>0</v>
      </c>
      <c r="CO11" s="10">
        <f>((CONFIG!$G34*Commandes!CO11)+IF(ROUND((CO$8-CONFIG!$D$7)/31,0)&gt;=(CONFIG!$E34+CONFIG!$F34),INDEX(Commandes!$D11:$DG11,,COLUMN(CO$8)-COLUMN($D$8)+1-(CONFIG!$E34+CONFIG!$F34)),0)*(1-CONFIG!$G34))*CONFIG!$D34</f>
        <v>0</v>
      </c>
      <c r="CP11" s="10">
        <f>((CONFIG!$G34*Commandes!CP11)+IF(ROUND((CP$8-CONFIG!$D$7)/31,0)&gt;=(CONFIG!$E34+CONFIG!$F34),INDEX(Commandes!$D11:$DG11,,COLUMN(CP$8)-COLUMN($D$8)+1-(CONFIG!$E34+CONFIG!$F34)),0)*(1-CONFIG!$G34))*CONFIG!$D34</f>
        <v>0</v>
      </c>
      <c r="CQ11" s="10">
        <f>((CONFIG!$G34*Commandes!CQ11)+IF(ROUND((CQ$8-CONFIG!$D$7)/31,0)&gt;=(CONFIG!$E34+CONFIG!$F34),INDEX(Commandes!$D11:$DG11,,COLUMN(CQ$8)-COLUMN($D$8)+1-(CONFIG!$E34+CONFIG!$F34)),0)*(1-CONFIG!$G34))*CONFIG!$D34</f>
        <v>0</v>
      </c>
      <c r="CR11" s="10">
        <f>((CONFIG!$G34*Commandes!CR11)+IF(ROUND((CR$8-CONFIG!$D$7)/31,0)&gt;=(CONFIG!$E34+CONFIG!$F34),INDEX(Commandes!$D11:$DG11,,COLUMN(CR$8)-COLUMN($D$8)+1-(CONFIG!$E34+CONFIG!$F34)),0)*(1-CONFIG!$G34))*CONFIG!$D34</f>
        <v>0</v>
      </c>
      <c r="CS11" s="10">
        <f>((CONFIG!$G34*Commandes!CS11)+IF(ROUND((CS$8-CONFIG!$D$7)/31,0)&gt;=(CONFIG!$E34+CONFIG!$F34),INDEX(Commandes!$D11:$DG11,,COLUMN(CS$8)-COLUMN($D$8)+1-(CONFIG!$E34+CONFIG!$F34)),0)*(1-CONFIG!$G34))*CONFIG!$D34</f>
        <v>0</v>
      </c>
      <c r="CT11" s="10">
        <f>((CONFIG!$G34*Commandes!CT11)+IF(ROUND((CT$8-CONFIG!$D$7)/31,0)&gt;=(CONFIG!$E34+CONFIG!$F34),INDEX(Commandes!$D11:$DG11,,COLUMN(CT$8)-COLUMN($D$8)+1-(CONFIG!$E34+CONFIG!$F34)),0)*(1-CONFIG!$G34))*CONFIG!$D34</f>
        <v>0</v>
      </c>
      <c r="CU11" s="10">
        <f>((CONFIG!$G34*Commandes!CU11)+IF(ROUND((CU$8-CONFIG!$D$7)/31,0)&gt;=(CONFIG!$E34+CONFIG!$F34),INDEX(Commandes!$D11:$DG11,,COLUMN(CU$8)-COLUMN($D$8)+1-(CONFIG!$E34+CONFIG!$F34)),0)*(1-CONFIG!$G34))*CONFIG!$D34</f>
        <v>0</v>
      </c>
      <c r="CV11" s="10">
        <f>((CONFIG!$G34*Commandes!CV11)+IF(ROUND((CV$8-CONFIG!$D$7)/31,0)&gt;=(CONFIG!$E34+CONFIG!$F34),INDEX(Commandes!$D11:$DG11,,COLUMN(CV$8)-COLUMN($D$8)+1-(CONFIG!$E34+CONFIG!$F34)),0)*(1-CONFIG!$G34))*CONFIG!$D34</f>
        <v>0</v>
      </c>
      <c r="CW11" s="10">
        <f>((CONFIG!$G34*Commandes!CW11)+IF(ROUND((CW$8-CONFIG!$D$7)/31,0)&gt;=(CONFIG!$E34+CONFIG!$F34),INDEX(Commandes!$D11:$DG11,,COLUMN(CW$8)-COLUMN($D$8)+1-(CONFIG!$E34+CONFIG!$F34)),0)*(1-CONFIG!$G34))*CONFIG!$D34</f>
        <v>0</v>
      </c>
      <c r="CX11" s="10">
        <f>((CONFIG!$G34*Commandes!CX11)+IF(ROUND((CX$8-CONFIG!$D$7)/31,0)&gt;=(CONFIG!$E34+CONFIG!$F34),INDEX(Commandes!$D11:$DG11,,COLUMN(CX$8)-COLUMN($D$8)+1-(CONFIG!$E34+CONFIG!$F34)),0)*(1-CONFIG!$G34))*CONFIG!$D34</f>
        <v>0</v>
      </c>
      <c r="CY11" s="10">
        <f>((CONFIG!$G34*Commandes!CY11)+IF(ROUND((CY$8-CONFIG!$D$7)/31,0)&gt;=(CONFIG!$E34+CONFIG!$F34),INDEX(Commandes!$D11:$DG11,,COLUMN(CY$8)-COLUMN($D$8)+1-(CONFIG!$E34+CONFIG!$F34)),0)*(1-CONFIG!$G34))*CONFIG!$D34</f>
        <v>0</v>
      </c>
      <c r="CZ11" s="10">
        <f>((CONFIG!$G34*Commandes!CZ11)+IF(ROUND((CZ$8-CONFIG!$D$7)/31,0)&gt;=(CONFIG!$E34+CONFIG!$F34),INDEX(Commandes!$D11:$DG11,,COLUMN(CZ$8)-COLUMN($D$8)+1-(CONFIG!$E34+CONFIG!$F34)),0)*(1-CONFIG!$G34))*CONFIG!$D34</f>
        <v>0</v>
      </c>
      <c r="DA11" s="10">
        <f>((CONFIG!$G34*Commandes!DA11)+IF(ROUND((DA$8-CONFIG!$D$7)/31,0)&gt;=(CONFIG!$E34+CONFIG!$F34),INDEX(Commandes!$D11:$DG11,,COLUMN(DA$8)-COLUMN($D$8)+1-(CONFIG!$E34+CONFIG!$F34)),0)*(1-CONFIG!$G34))*CONFIG!$D34</f>
        <v>0</v>
      </c>
      <c r="DB11" s="10">
        <f>((CONFIG!$G34*Commandes!DB11)+IF(ROUND((DB$8-CONFIG!$D$7)/31,0)&gt;=(CONFIG!$E34+CONFIG!$F34),INDEX(Commandes!$D11:$DG11,,COLUMN(DB$8)-COLUMN($D$8)+1-(CONFIG!$E34+CONFIG!$F34)),0)*(1-CONFIG!$G34))*CONFIG!$D34</f>
        <v>0</v>
      </c>
      <c r="DC11" s="10">
        <f>((CONFIG!$G34*Commandes!DC11)+IF(ROUND((DC$8-CONFIG!$D$7)/31,0)&gt;=(CONFIG!$E34+CONFIG!$F34),INDEX(Commandes!$D11:$DG11,,COLUMN(DC$8)-COLUMN($D$8)+1-(CONFIG!$E34+CONFIG!$F34)),0)*(1-CONFIG!$G34))*CONFIG!$D34</f>
        <v>0</v>
      </c>
      <c r="DD11" s="10">
        <f>((CONFIG!$G34*Commandes!DD11)+IF(ROUND((DD$8-CONFIG!$D$7)/31,0)&gt;=(CONFIG!$E34+CONFIG!$F34),INDEX(Commandes!$D11:$DG11,,COLUMN(DD$8)-COLUMN($D$8)+1-(CONFIG!$E34+CONFIG!$F34)),0)*(1-CONFIG!$G34))*CONFIG!$D34</f>
        <v>0</v>
      </c>
      <c r="DE11" s="10">
        <f>((CONFIG!$G34*Commandes!DE11)+IF(ROUND((DE$8-CONFIG!$D$7)/31,0)&gt;=(CONFIG!$E34+CONFIG!$F34),INDEX(Commandes!$D11:$DG11,,COLUMN(DE$8)-COLUMN($D$8)+1-(CONFIG!$E34+CONFIG!$F34)),0)*(1-CONFIG!$G34))*CONFIG!$D34</f>
        <v>0</v>
      </c>
      <c r="DF11" s="10">
        <f>((CONFIG!$G34*Commandes!DF11)+IF(ROUND((DF$8-CONFIG!$D$7)/31,0)&gt;=(CONFIG!$E34+CONFIG!$F34),INDEX(Commandes!$D11:$DG11,,COLUMN(DF$8)-COLUMN($D$8)+1-(CONFIG!$E34+CONFIG!$F34)),0)*(1-CONFIG!$G34))*CONFIG!$D34</f>
        <v>0</v>
      </c>
      <c r="DG11" s="10">
        <f>((CONFIG!$G34*Commandes!DG11)+IF(ROUND((DG$8-CONFIG!$D$7)/31,0)&gt;=(CONFIG!$E34+CONFIG!$F34),INDEX(Commandes!$D11:$DG11,,COLUMN(DG$8)-COLUMN($D$8)+1-(CONFIG!$E34+CONFIG!$F34)),0)*(1-CONFIG!$G34))*CONFIG!$D34</f>
        <v>0</v>
      </c>
    </row>
    <row r="12">
      <c r="C12" s="6">
        <f>CONFIG!$C$17</f>
        <v>0</v>
      </c>
      <c r="D12" s="10">
        <f>((CONFIG!$G35*Commandes!D12)+IF(ROUND((D$8-CONFIG!$D$7)/31,0)&gt;=(CONFIG!$E35+CONFIG!$F35),INDEX(Commandes!$D12:$DG12,,COLUMN(D$8)-COLUMN($D$8)+1-(CONFIG!$E35+CONFIG!$F35)),0)*(1-CONFIG!$G35))*CONFIG!$D35</f>
        <v>0</v>
      </c>
      <c r="E12" s="10">
        <f>((CONFIG!$G35*Commandes!E12)+IF(ROUND((E$8-CONFIG!$D$7)/31,0)&gt;=(CONFIG!$E35+CONFIG!$F35),INDEX(Commandes!$D12:$DG12,,COLUMN(E$8)-COLUMN($D$8)+1-(CONFIG!$E35+CONFIG!$F35)),0)*(1-CONFIG!$G35))*CONFIG!$D35</f>
        <v>0</v>
      </c>
      <c r="F12" s="10">
        <f>((CONFIG!$G35*Commandes!F12)+IF(ROUND((F$8-CONFIG!$D$7)/31,0)&gt;=(CONFIG!$E35+CONFIG!$F35),INDEX(Commandes!$D12:$DG12,,COLUMN(F$8)-COLUMN($D$8)+1-(CONFIG!$E35+CONFIG!$F35)),0)*(1-CONFIG!$G35))*CONFIG!$D35</f>
        <v>0</v>
      </c>
      <c r="G12" s="10">
        <f>((CONFIG!$G35*Commandes!G12)+IF(ROUND((G$8-CONFIG!$D$7)/31,0)&gt;=(CONFIG!$E35+CONFIG!$F35),INDEX(Commandes!$D12:$DG12,,COLUMN(G$8)-COLUMN($D$8)+1-(CONFIG!$E35+CONFIG!$F35)),0)*(1-CONFIG!$G35))*CONFIG!$D35</f>
        <v>0</v>
      </c>
      <c r="H12" s="10">
        <f>((CONFIG!$G35*Commandes!H12)+IF(ROUND((H$8-CONFIG!$D$7)/31,0)&gt;=(CONFIG!$E35+CONFIG!$F35),INDEX(Commandes!$D12:$DG12,,COLUMN(H$8)-COLUMN($D$8)+1-(CONFIG!$E35+CONFIG!$F35)),0)*(1-CONFIG!$G35))*CONFIG!$D35</f>
        <v>0</v>
      </c>
      <c r="I12" s="10">
        <f>((CONFIG!$G35*Commandes!I12)+IF(ROUND((I$8-CONFIG!$D$7)/31,0)&gt;=(CONFIG!$E35+CONFIG!$F35),INDEX(Commandes!$D12:$DG12,,COLUMN(I$8)-COLUMN($D$8)+1-(CONFIG!$E35+CONFIG!$F35)),0)*(1-CONFIG!$G35))*CONFIG!$D35</f>
        <v>0</v>
      </c>
      <c r="J12" s="10">
        <f>((CONFIG!$G35*Commandes!J12)+IF(ROUND((J$8-CONFIG!$D$7)/31,0)&gt;=(CONFIG!$E35+CONFIG!$F35),INDEX(Commandes!$D12:$DG12,,COLUMN(J$8)-COLUMN($D$8)+1-(CONFIG!$E35+CONFIG!$F35)),0)*(1-CONFIG!$G35))*CONFIG!$D35</f>
        <v>0</v>
      </c>
      <c r="K12" s="10">
        <f>((CONFIG!$G35*Commandes!K12)+IF(ROUND((K$8-CONFIG!$D$7)/31,0)&gt;=(CONFIG!$E35+CONFIG!$F35),INDEX(Commandes!$D12:$DG12,,COLUMN(K$8)-COLUMN($D$8)+1-(CONFIG!$E35+CONFIG!$F35)),0)*(1-CONFIG!$G35))*CONFIG!$D35</f>
        <v>0</v>
      </c>
      <c r="L12" s="10">
        <f>((CONFIG!$G35*Commandes!L12)+IF(ROUND((L$8-CONFIG!$D$7)/31,0)&gt;=(CONFIG!$E35+CONFIG!$F35),INDEX(Commandes!$D12:$DG12,,COLUMN(L$8)-COLUMN($D$8)+1-(CONFIG!$E35+CONFIG!$F35)),0)*(1-CONFIG!$G35))*CONFIG!$D35</f>
        <v>0</v>
      </c>
      <c r="M12" s="10">
        <f>((CONFIG!$G35*Commandes!M12)+IF(ROUND((M$8-CONFIG!$D$7)/31,0)&gt;=(CONFIG!$E35+CONFIG!$F35),INDEX(Commandes!$D12:$DG12,,COLUMN(M$8)-COLUMN($D$8)+1-(CONFIG!$E35+CONFIG!$F35)),0)*(1-CONFIG!$G35))*CONFIG!$D35</f>
        <v>0</v>
      </c>
      <c r="N12" s="10">
        <f>((CONFIG!$G35*Commandes!N12)+IF(ROUND((N$8-CONFIG!$D$7)/31,0)&gt;=(CONFIG!$E35+CONFIG!$F35),INDEX(Commandes!$D12:$DG12,,COLUMN(N$8)-COLUMN($D$8)+1-(CONFIG!$E35+CONFIG!$F35)),0)*(1-CONFIG!$G35))*CONFIG!$D35</f>
        <v>0</v>
      </c>
      <c r="O12" s="10">
        <f>((CONFIG!$G35*Commandes!O12)+IF(ROUND((O$8-CONFIG!$D$7)/31,0)&gt;=(CONFIG!$E35+CONFIG!$F35),INDEX(Commandes!$D12:$DG12,,COLUMN(O$8)-COLUMN($D$8)+1-(CONFIG!$E35+CONFIG!$F35)),0)*(1-CONFIG!$G35))*CONFIG!$D35</f>
        <v>0</v>
      </c>
      <c r="P12" s="10">
        <f>((CONFIG!$G35*Commandes!P12)+IF(ROUND((P$8-CONFIG!$D$7)/31,0)&gt;=(CONFIG!$E35+CONFIG!$F35),INDEX(Commandes!$D12:$DG12,,COLUMN(P$8)-COLUMN($D$8)+1-(CONFIG!$E35+CONFIG!$F35)),0)*(1-CONFIG!$G35))*CONFIG!$D35</f>
        <v>0</v>
      </c>
      <c r="Q12" s="10">
        <f>((CONFIG!$G35*Commandes!Q12)+IF(ROUND((Q$8-CONFIG!$D$7)/31,0)&gt;=(CONFIG!$E35+CONFIG!$F35),INDEX(Commandes!$D12:$DG12,,COLUMN(Q$8)-COLUMN($D$8)+1-(CONFIG!$E35+CONFIG!$F35)),0)*(1-CONFIG!$G35))*CONFIG!$D35</f>
        <v>0</v>
      </c>
      <c r="R12" s="10">
        <f>((CONFIG!$G35*Commandes!R12)+IF(ROUND((R$8-CONFIG!$D$7)/31,0)&gt;=(CONFIG!$E35+CONFIG!$F35),INDEX(Commandes!$D12:$DG12,,COLUMN(R$8)-COLUMN($D$8)+1-(CONFIG!$E35+CONFIG!$F35)),0)*(1-CONFIG!$G35))*CONFIG!$D35</f>
        <v>0</v>
      </c>
      <c r="S12" s="10">
        <f>((CONFIG!$G35*Commandes!S12)+IF(ROUND((S$8-CONFIG!$D$7)/31,0)&gt;=(CONFIG!$E35+CONFIG!$F35),INDEX(Commandes!$D12:$DG12,,COLUMN(S$8)-COLUMN($D$8)+1-(CONFIG!$E35+CONFIG!$F35)),0)*(1-CONFIG!$G35))*CONFIG!$D35</f>
        <v>0</v>
      </c>
      <c r="T12" s="10">
        <f>((CONFIG!$G35*Commandes!T12)+IF(ROUND((T$8-CONFIG!$D$7)/31,0)&gt;=(CONFIG!$E35+CONFIG!$F35),INDEX(Commandes!$D12:$DG12,,COLUMN(T$8)-COLUMN($D$8)+1-(CONFIG!$E35+CONFIG!$F35)),0)*(1-CONFIG!$G35))*CONFIG!$D35</f>
        <v>0</v>
      </c>
      <c r="U12" s="10">
        <f>((CONFIG!$G35*Commandes!U12)+IF(ROUND((U$8-CONFIG!$D$7)/31,0)&gt;=(CONFIG!$E35+CONFIG!$F35),INDEX(Commandes!$D12:$DG12,,COLUMN(U$8)-COLUMN($D$8)+1-(CONFIG!$E35+CONFIG!$F35)),0)*(1-CONFIG!$G35))*CONFIG!$D35</f>
        <v>0</v>
      </c>
      <c r="V12" s="10">
        <f>((CONFIG!$G35*Commandes!V12)+IF(ROUND((V$8-CONFIG!$D$7)/31,0)&gt;=(CONFIG!$E35+CONFIG!$F35),INDEX(Commandes!$D12:$DG12,,COLUMN(V$8)-COLUMN($D$8)+1-(CONFIG!$E35+CONFIG!$F35)),0)*(1-CONFIG!$G35))*CONFIG!$D35</f>
        <v>0</v>
      </c>
      <c r="W12" s="10">
        <f>((CONFIG!$G35*Commandes!W12)+IF(ROUND((W$8-CONFIG!$D$7)/31,0)&gt;=(CONFIG!$E35+CONFIG!$F35),INDEX(Commandes!$D12:$DG12,,COLUMN(W$8)-COLUMN($D$8)+1-(CONFIG!$E35+CONFIG!$F35)),0)*(1-CONFIG!$G35))*CONFIG!$D35</f>
        <v>0</v>
      </c>
      <c r="X12" s="10">
        <f>((CONFIG!$G35*Commandes!X12)+IF(ROUND((X$8-CONFIG!$D$7)/31,0)&gt;=(CONFIG!$E35+CONFIG!$F35),INDEX(Commandes!$D12:$DG12,,COLUMN(X$8)-COLUMN($D$8)+1-(CONFIG!$E35+CONFIG!$F35)),0)*(1-CONFIG!$G35))*CONFIG!$D35</f>
        <v>0</v>
      </c>
      <c r="Y12" s="10">
        <f>((CONFIG!$G35*Commandes!Y12)+IF(ROUND((Y$8-CONFIG!$D$7)/31,0)&gt;=(CONFIG!$E35+CONFIG!$F35),INDEX(Commandes!$D12:$DG12,,COLUMN(Y$8)-COLUMN($D$8)+1-(CONFIG!$E35+CONFIG!$F35)),0)*(1-CONFIG!$G35))*CONFIG!$D35</f>
        <v>0</v>
      </c>
      <c r="Z12" s="10">
        <f>((CONFIG!$G35*Commandes!Z12)+IF(ROUND((Z$8-CONFIG!$D$7)/31,0)&gt;=(CONFIG!$E35+CONFIG!$F35),INDEX(Commandes!$D12:$DG12,,COLUMN(Z$8)-COLUMN($D$8)+1-(CONFIG!$E35+CONFIG!$F35)),0)*(1-CONFIG!$G35))*CONFIG!$D35</f>
        <v>0</v>
      </c>
      <c r="AA12" s="10">
        <f>((CONFIG!$G35*Commandes!AA12)+IF(ROUND((AA$8-CONFIG!$D$7)/31,0)&gt;=(CONFIG!$E35+CONFIG!$F35),INDEX(Commandes!$D12:$DG12,,COLUMN(AA$8)-COLUMN($D$8)+1-(CONFIG!$E35+CONFIG!$F35)),0)*(1-CONFIG!$G35))*CONFIG!$D35</f>
        <v>0</v>
      </c>
      <c r="AB12" s="10">
        <f>((CONFIG!$G35*Commandes!AB12)+IF(ROUND((AB$8-CONFIG!$D$7)/31,0)&gt;=(CONFIG!$E35+CONFIG!$F35),INDEX(Commandes!$D12:$DG12,,COLUMN(AB$8)-COLUMN($D$8)+1-(CONFIG!$E35+CONFIG!$F35)),0)*(1-CONFIG!$G35))*CONFIG!$D35</f>
        <v>0</v>
      </c>
      <c r="AC12" s="10">
        <f>((CONFIG!$G35*Commandes!AC12)+IF(ROUND((AC$8-CONFIG!$D$7)/31,0)&gt;=(CONFIG!$E35+CONFIG!$F35),INDEX(Commandes!$D12:$DG12,,COLUMN(AC$8)-COLUMN($D$8)+1-(CONFIG!$E35+CONFIG!$F35)),0)*(1-CONFIG!$G35))*CONFIG!$D35</f>
        <v>0</v>
      </c>
      <c r="AD12" s="10">
        <f>((CONFIG!$G35*Commandes!AD12)+IF(ROUND((AD$8-CONFIG!$D$7)/31,0)&gt;=(CONFIG!$E35+CONFIG!$F35),INDEX(Commandes!$D12:$DG12,,COLUMN(AD$8)-COLUMN($D$8)+1-(CONFIG!$E35+CONFIG!$F35)),0)*(1-CONFIG!$G35))*CONFIG!$D35</f>
        <v>0</v>
      </c>
      <c r="AE12" s="10">
        <f>((CONFIG!$G35*Commandes!AE12)+IF(ROUND((AE$8-CONFIG!$D$7)/31,0)&gt;=(CONFIG!$E35+CONFIG!$F35),INDEX(Commandes!$D12:$DG12,,COLUMN(AE$8)-COLUMN($D$8)+1-(CONFIG!$E35+CONFIG!$F35)),0)*(1-CONFIG!$G35))*CONFIG!$D35</f>
        <v>0</v>
      </c>
      <c r="AF12" s="10">
        <f>((CONFIG!$G35*Commandes!AF12)+IF(ROUND((AF$8-CONFIG!$D$7)/31,0)&gt;=(CONFIG!$E35+CONFIG!$F35),INDEX(Commandes!$D12:$DG12,,COLUMN(AF$8)-COLUMN($D$8)+1-(CONFIG!$E35+CONFIG!$F35)),0)*(1-CONFIG!$G35))*CONFIG!$D35</f>
        <v>0</v>
      </c>
      <c r="AG12" s="10">
        <f>((CONFIG!$G35*Commandes!AG12)+IF(ROUND((AG$8-CONFIG!$D$7)/31,0)&gt;=(CONFIG!$E35+CONFIG!$F35),INDEX(Commandes!$D12:$DG12,,COLUMN(AG$8)-COLUMN($D$8)+1-(CONFIG!$E35+CONFIG!$F35)),0)*(1-CONFIG!$G35))*CONFIG!$D35</f>
        <v>0</v>
      </c>
      <c r="AH12" s="10">
        <f>((CONFIG!$G35*Commandes!AH12)+IF(ROUND((AH$8-CONFIG!$D$7)/31,0)&gt;=(CONFIG!$E35+CONFIG!$F35),INDEX(Commandes!$D12:$DG12,,COLUMN(AH$8)-COLUMN($D$8)+1-(CONFIG!$E35+CONFIG!$F35)),0)*(1-CONFIG!$G35))*CONFIG!$D35</f>
        <v>0</v>
      </c>
      <c r="AI12" s="10">
        <f>((CONFIG!$G35*Commandes!AI12)+IF(ROUND((AI$8-CONFIG!$D$7)/31,0)&gt;=(CONFIG!$E35+CONFIG!$F35),INDEX(Commandes!$D12:$DG12,,COLUMN(AI$8)-COLUMN($D$8)+1-(CONFIG!$E35+CONFIG!$F35)),0)*(1-CONFIG!$G35))*CONFIG!$D35</f>
        <v>0</v>
      </c>
      <c r="AJ12" s="10">
        <f>((CONFIG!$G35*Commandes!AJ12)+IF(ROUND((AJ$8-CONFIG!$D$7)/31,0)&gt;=(CONFIG!$E35+CONFIG!$F35),INDEX(Commandes!$D12:$DG12,,COLUMN(AJ$8)-COLUMN($D$8)+1-(CONFIG!$E35+CONFIG!$F35)),0)*(1-CONFIG!$G35))*CONFIG!$D35</f>
        <v>0</v>
      </c>
      <c r="AK12" s="10">
        <f>((CONFIG!$G35*Commandes!AK12)+IF(ROUND((AK$8-CONFIG!$D$7)/31,0)&gt;=(CONFIG!$E35+CONFIG!$F35),INDEX(Commandes!$D12:$DG12,,COLUMN(AK$8)-COLUMN($D$8)+1-(CONFIG!$E35+CONFIG!$F35)),0)*(1-CONFIG!$G35))*CONFIG!$D35</f>
        <v>0</v>
      </c>
      <c r="AL12" s="10">
        <f>((CONFIG!$G35*Commandes!AL12)+IF(ROUND((AL$8-CONFIG!$D$7)/31,0)&gt;=(CONFIG!$E35+CONFIG!$F35),INDEX(Commandes!$D12:$DG12,,COLUMN(AL$8)-COLUMN($D$8)+1-(CONFIG!$E35+CONFIG!$F35)),0)*(1-CONFIG!$G35))*CONFIG!$D35</f>
        <v>0</v>
      </c>
      <c r="AM12" s="10">
        <f>((CONFIG!$G35*Commandes!AM12)+IF(ROUND((AM$8-CONFIG!$D$7)/31,0)&gt;=(CONFIG!$E35+CONFIG!$F35),INDEX(Commandes!$D12:$DG12,,COLUMN(AM$8)-COLUMN($D$8)+1-(CONFIG!$E35+CONFIG!$F35)),0)*(1-CONFIG!$G35))*CONFIG!$D35</f>
        <v>0</v>
      </c>
      <c r="AN12" s="10">
        <f>((CONFIG!$G35*Commandes!AN12)+IF(ROUND((AN$8-CONFIG!$D$7)/31,0)&gt;=(CONFIG!$E35+CONFIG!$F35),INDEX(Commandes!$D12:$DG12,,COLUMN(AN$8)-COLUMN($D$8)+1-(CONFIG!$E35+CONFIG!$F35)),0)*(1-CONFIG!$G35))*CONFIG!$D35</f>
        <v>0</v>
      </c>
      <c r="AO12" s="10">
        <f>((CONFIG!$G35*Commandes!AO12)+IF(ROUND((AO$8-CONFIG!$D$7)/31,0)&gt;=(CONFIG!$E35+CONFIG!$F35),INDEX(Commandes!$D12:$DG12,,COLUMN(AO$8)-COLUMN($D$8)+1-(CONFIG!$E35+CONFIG!$F35)),0)*(1-CONFIG!$G35))*CONFIG!$D35</f>
        <v>0</v>
      </c>
      <c r="AP12" s="10">
        <f>((CONFIG!$G35*Commandes!AP12)+IF(ROUND((AP$8-CONFIG!$D$7)/31,0)&gt;=(CONFIG!$E35+CONFIG!$F35),INDEX(Commandes!$D12:$DG12,,COLUMN(AP$8)-COLUMN($D$8)+1-(CONFIG!$E35+CONFIG!$F35)),0)*(1-CONFIG!$G35))*CONFIG!$D35</f>
        <v>0</v>
      </c>
      <c r="AQ12" s="10">
        <f>((CONFIG!$G35*Commandes!AQ12)+IF(ROUND((AQ$8-CONFIG!$D$7)/31,0)&gt;=(CONFIG!$E35+CONFIG!$F35),INDEX(Commandes!$D12:$DG12,,COLUMN(AQ$8)-COLUMN($D$8)+1-(CONFIG!$E35+CONFIG!$F35)),0)*(1-CONFIG!$G35))*CONFIG!$D35</f>
        <v>0</v>
      </c>
      <c r="AR12" s="10">
        <f>((CONFIG!$G35*Commandes!AR12)+IF(ROUND((AR$8-CONFIG!$D$7)/31,0)&gt;=(CONFIG!$E35+CONFIG!$F35),INDEX(Commandes!$D12:$DG12,,COLUMN(AR$8)-COLUMN($D$8)+1-(CONFIG!$E35+CONFIG!$F35)),0)*(1-CONFIG!$G35))*CONFIG!$D35</f>
        <v>0</v>
      </c>
      <c r="AS12" s="10">
        <f>((CONFIG!$G35*Commandes!AS12)+IF(ROUND((AS$8-CONFIG!$D$7)/31,0)&gt;=(CONFIG!$E35+CONFIG!$F35),INDEX(Commandes!$D12:$DG12,,COLUMN(AS$8)-COLUMN($D$8)+1-(CONFIG!$E35+CONFIG!$F35)),0)*(1-CONFIG!$G35))*CONFIG!$D35</f>
        <v>0</v>
      </c>
      <c r="AT12" s="10">
        <f>((CONFIG!$G35*Commandes!AT12)+IF(ROUND((AT$8-CONFIG!$D$7)/31,0)&gt;=(CONFIG!$E35+CONFIG!$F35),INDEX(Commandes!$D12:$DG12,,COLUMN(AT$8)-COLUMN($D$8)+1-(CONFIG!$E35+CONFIG!$F35)),0)*(1-CONFIG!$G35))*CONFIG!$D35</f>
        <v>0</v>
      </c>
      <c r="AU12" s="10">
        <f>((CONFIG!$G35*Commandes!AU12)+IF(ROUND((AU$8-CONFIG!$D$7)/31,0)&gt;=(CONFIG!$E35+CONFIG!$F35),INDEX(Commandes!$D12:$DG12,,COLUMN(AU$8)-COLUMN($D$8)+1-(CONFIG!$E35+CONFIG!$F35)),0)*(1-CONFIG!$G35))*CONFIG!$D35</f>
        <v>0</v>
      </c>
      <c r="AV12" s="10">
        <f>((CONFIG!$G35*Commandes!AV12)+IF(ROUND((AV$8-CONFIG!$D$7)/31,0)&gt;=(CONFIG!$E35+CONFIG!$F35),INDEX(Commandes!$D12:$DG12,,COLUMN(AV$8)-COLUMN($D$8)+1-(CONFIG!$E35+CONFIG!$F35)),0)*(1-CONFIG!$G35))*CONFIG!$D35</f>
        <v>0</v>
      </c>
      <c r="AW12" s="10">
        <f>((CONFIG!$G35*Commandes!AW12)+IF(ROUND((AW$8-CONFIG!$D$7)/31,0)&gt;=(CONFIG!$E35+CONFIG!$F35),INDEX(Commandes!$D12:$DG12,,COLUMN(AW$8)-COLUMN($D$8)+1-(CONFIG!$E35+CONFIG!$F35)),0)*(1-CONFIG!$G35))*CONFIG!$D35</f>
        <v>0</v>
      </c>
      <c r="AX12" s="10">
        <f>((CONFIG!$G35*Commandes!AX12)+IF(ROUND((AX$8-CONFIG!$D$7)/31,0)&gt;=(CONFIG!$E35+CONFIG!$F35),INDEX(Commandes!$D12:$DG12,,COLUMN(AX$8)-COLUMN($D$8)+1-(CONFIG!$E35+CONFIG!$F35)),0)*(1-CONFIG!$G35))*CONFIG!$D35</f>
        <v>0</v>
      </c>
      <c r="AY12" s="10">
        <f>((CONFIG!$G35*Commandes!AY12)+IF(ROUND((AY$8-CONFIG!$D$7)/31,0)&gt;=(CONFIG!$E35+CONFIG!$F35),INDEX(Commandes!$D12:$DG12,,COLUMN(AY$8)-COLUMN($D$8)+1-(CONFIG!$E35+CONFIG!$F35)),0)*(1-CONFIG!$G35))*CONFIG!$D35</f>
        <v>0</v>
      </c>
      <c r="AZ12" s="10">
        <f>((CONFIG!$G35*Commandes!AZ12)+IF(ROUND((AZ$8-CONFIG!$D$7)/31,0)&gt;=(CONFIG!$E35+CONFIG!$F35),INDEX(Commandes!$D12:$DG12,,COLUMN(AZ$8)-COLUMN($D$8)+1-(CONFIG!$E35+CONFIG!$F35)),0)*(1-CONFIG!$G35))*CONFIG!$D35</f>
        <v>0</v>
      </c>
      <c r="BA12" s="10">
        <f>((CONFIG!$G35*Commandes!BA12)+IF(ROUND((BA$8-CONFIG!$D$7)/31,0)&gt;=(CONFIG!$E35+CONFIG!$F35),INDEX(Commandes!$D12:$DG12,,COLUMN(BA$8)-COLUMN($D$8)+1-(CONFIG!$E35+CONFIG!$F35)),0)*(1-CONFIG!$G35))*CONFIG!$D35</f>
        <v>0</v>
      </c>
      <c r="BB12" s="10">
        <f>((CONFIG!$G35*Commandes!BB12)+IF(ROUND((BB$8-CONFIG!$D$7)/31,0)&gt;=(CONFIG!$E35+CONFIG!$F35),INDEX(Commandes!$D12:$DG12,,COLUMN(BB$8)-COLUMN($D$8)+1-(CONFIG!$E35+CONFIG!$F35)),0)*(1-CONFIG!$G35))*CONFIG!$D35</f>
        <v>0</v>
      </c>
      <c r="BC12" s="10">
        <f>((CONFIG!$G35*Commandes!BC12)+IF(ROUND((BC$8-CONFIG!$D$7)/31,0)&gt;=(CONFIG!$E35+CONFIG!$F35),INDEX(Commandes!$D12:$DG12,,COLUMN(BC$8)-COLUMN($D$8)+1-(CONFIG!$E35+CONFIG!$F35)),0)*(1-CONFIG!$G35))*CONFIG!$D35</f>
        <v>0</v>
      </c>
      <c r="BD12" s="10">
        <f>((CONFIG!$G35*Commandes!BD12)+IF(ROUND((BD$8-CONFIG!$D$7)/31,0)&gt;=(CONFIG!$E35+CONFIG!$F35),INDEX(Commandes!$D12:$DG12,,COLUMN(BD$8)-COLUMN($D$8)+1-(CONFIG!$E35+CONFIG!$F35)),0)*(1-CONFIG!$G35))*CONFIG!$D35</f>
        <v>0</v>
      </c>
      <c r="BE12" s="10">
        <f>((CONFIG!$G35*Commandes!BE12)+IF(ROUND((BE$8-CONFIG!$D$7)/31,0)&gt;=(CONFIG!$E35+CONFIG!$F35),INDEX(Commandes!$D12:$DG12,,COLUMN(BE$8)-COLUMN($D$8)+1-(CONFIG!$E35+CONFIG!$F35)),0)*(1-CONFIG!$G35))*CONFIG!$D35</f>
        <v>0</v>
      </c>
      <c r="BF12" s="10">
        <f>((CONFIG!$G35*Commandes!BF12)+IF(ROUND((BF$8-CONFIG!$D$7)/31,0)&gt;=(CONFIG!$E35+CONFIG!$F35),INDEX(Commandes!$D12:$DG12,,COLUMN(BF$8)-COLUMN($D$8)+1-(CONFIG!$E35+CONFIG!$F35)),0)*(1-CONFIG!$G35))*CONFIG!$D35</f>
        <v>0</v>
      </c>
      <c r="BG12" s="10">
        <f>((CONFIG!$G35*Commandes!BG12)+IF(ROUND((BG$8-CONFIG!$D$7)/31,0)&gt;=(CONFIG!$E35+CONFIG!$F35),INDEX(Commandes!$D12:$DG12,,COLUMN(BG$8)-COLUMN($D$8)+1-(CONFIG!$E35+CONFIG!$F35)),0)*(1-CONFIG!$G35))*CONFIG!$D35</f>
        <v>0</v>
      </c>
      <c r="BH12" s="10">
        <f>((CONFIG!$G35*Commandes!BH12)+IF(ROUND((BH$8-CONFIG!$D$7)/31,0)&gt;=(CONFIG!$E35+CONFIG!$F35),INDEX(Commandes!$D12:$DG12,,COLUMN(BH$8)-COLUMN($D$8)+1-(CONFIG!$E35+CONFIG!$F35)),0)*(1-CONFIG!$G35))*CONFIG!$D35</f>
        <v>0</v>
      </c>
      <c r="BI12" s="10">
        <f>((CONFIG!$G35*Commandes!BI12)+IF(ROUND((BI$8-CONFIG!$D$7)/31,0)&gt;=(CONFIG!$E35+CONFIG!$F35),INDEX(Commandes!$D12:$DG12,,COLUMN(BI$8)-COLUMN($D$8)+1-(CONFIG!$E35+CONFIG!$F35)),0)*(1-CONFIG!$G35))*CONFIG!$D35</f>
        <v>0</v>
      </c>
      <c r="BJ12" s="10">
        <f>((CONFIG!$G35*Commandes!BJ12)+IF(ROUND((BJ$8-CONFIG!$D$7)/31,0)&gt;=(CONFIG!$E35+CONFIG!$F35),INDEX(Commandes!$D12:$DG12,,COLUMN(BJ$8)-COLUMN($D$8)+1-(CONFIG!$E35+CONFIG!$F35)),0)*(1-CONFIG!$G35))*CONFIG!$D35</f>
        <v>0</v>
      </c>
      <c r="BK12" s="10">
        <f>((CONFIG!$G35*Commandes!BK12)+IF(ROUND((BK$8-CONFIG!$D$7)/31,0)&gt;=(CONFIG!$E35+CONFIG!$F35),INDEX(Commandes!$D12:$DG12,,COLUMN(BK$8)-COLUMN($D$8)+1-(CONFIG!$E35+CONFIG!$F35)),0)*(1-CONFIG!$G35))*CONFIG!$D35</f>
        <v>0</v>
      </c>
      <c r="BL12" s="10">
        <f>((CONFIG!$G35*Commandes!BL12)+IF(ROUND((BL$8-CONFIG!$D$7)/31,0)&gt;=(CONFIG!$E35+CONFIG!$F35),INDEX(Commandes!$D12:$DG12,,COLUMN(BL$8)-COLUMN($D$8)+1-(CONFIG!$E35+CONFIG!$F35)),0)*(1-CONFIG!$G35))*CONFIG!$D35</f>
        <v>0</v>
      </c>
      <c r="BM12" s="10">
        <f>((CONFIG!$G35*Commandes!BM12)+IF(ROUND((BM$8-CONFIG!$D$7)/31,0)&gt;=(CONFIG!$E35+CONFIG!$F35),INDEX(Commandes!$D12:$DG12,,COLUMN(BM$8)-COLUMN($D$8)+1-(CONFIG!$E35+CONFIG!$F35)),0)*(1-CONFIG!$G35))*CONFIG!$D35</f>
        <v>0</v>
      </c>
      <c r="BN12" s="10">
        <f>((CONFIG!$G35*Commandes!BN12)+IF(ROUND((BN$8-CONFIG!$D$7)/31,0)&gt;=(CONFIG!$E35+CONFIG!$F35),INDEX(Commandes!$D12:$DG12,,COLUMN(BN$8)-COLUMN($D$8)+1-(CONFIG!$E35+CONFIG!$F35)),0)*(1-CONFIG!$G35))*CONFIG!$D35</f>
        <v>0</v>
      </c>
      <c r="BO12" s="10">
        <f>((CONFIG!$G35*Commandes!BO12)+IF(ROUND((BO$8-CONFIG!$D$7)/31,0)&gt;=(CONFIG!$E35+CONFIG!$F35),INDEX(Commandes!$D12:$DG12,,COLUMN(BO$8)-COLUMN($D$8)+1-(CONFIG!$E35+CONFIG!$F35)),0)*(1-CONFIG!$G35))*CONFIG!$D35</f>
        <v>0</v>
      </c>
      <c r="BP12" s="10">
        <f>((CONFIG!$G35*Commandes!BP12)+IF(ROUND((BP$8-CONFIG!$D$7)/31,0)&gt;=(CONFIG!$E35+CONFIG!$F35),INDEX(Commandes!$D12:$DG12,,COLUMN(BP$8)-COLUMN($D$8)+1-(CONFIG!$E35+CONFIG!$F35)),0)*(1-CONFIG!$G35))*CONFIG!$D35</f>
        <v>0</v>
      </c>
      <c r="BQ12" s="10">
        <f>((CONFIG!$G35*Commandes!BQ12)+IF(ROUND((BQ$8-CONFIG!$D$7)/31,0)&gt;=(CONFIG!$E35+CONFIG!$F35),INDEX(Commandes!$D12:$DG12,,COLUMN(BQ$8)-COLUMN($D$8)+1-(CONFIG!$E35+CONFIG!$F35)),0)*(1-CONFIG!$G35))*CONFIG!$D35</f>
        <v>0</v>
      </c>
      <c r="BR12" s="10">
        <f>((CONFIG!$G35*Commandes!BR12)+IF(ROUND((BR$8-CONFIG!$D$7)/31,0)&gt;=(CONFIG!$E35+CONFIG!$F35),INDEX(Commandes!$D12:$DG12,,COLUMN(BR$8)-COLUMN($D$8)+1-(CONFIG!$E35+CONFIG!$F35)),0)*(1-CONFIG!$G35))*CONFIG!$D35</f>
        <v>0</v>
      </c>
      <c r="BS12" s="10">
        <f>((CONFIG!$G35*Commandes!BS12)+IF(ROUND((BS$8-CONFIG!$D$7)/31,0)&gt;=(CONFIG!$E35+CONFIG!$F35),INDEX(Commandes!$D12:$DG12,,COLUMN(BS$8)-COLUMN($D$8)+1-(CONFIG!$E35+CONFIG!$F35)),0)*(1-CONFIG!$G35))*CONFIG!$D35</f>
        <v>0</v>
      </c>
      <c r="BT12" s="10">
        <f>((CONFIG!$G35*Commandes!BT12)+IF(ROUND((BT$8-CONFIG!$D$7)/31,0)&gt;=(CONFIG!$E35+CONFIG!$F35),INDEX(Commandes!$D12:$DG12,,COLUMN(BT$8)-COLUMN($D$8)+1-(CONFIG!$E35+CONFIG!$F35)),0)*(1-CONFIG!$G35))*CONFIG!$D35</f>
        <v>0</v>
      </c>
      <c r="BU12" s="10">
        <f>((CONFIG!$G35*Commandes!BU12)+IF(ROUND((BU$8-CONFIG!$D$7)/31,0)&gt;=(CONFIG!$E35+CONFIG!$F35),INDEX(Commandes!$D12:$DG12,,COLUMN(BU$8)-COLUMN($D$8)+1-(CONFIG!$E35+CONFIG!$F35)),0)*(1-CONFIG!$G35))*CONFIG!$D35</f>
        <v>0</v>
      </c>
      <c r="BV12" s="10">
        <f>((CONFIG!$G35*Commandes!BV12)+IF(ROUND((BV$8-CONFIG!$D$7)/31,0)&gt;=(CONFIG!$E35+CONFIG!$F35),INDEX(Commandes!$D12:$DG12,,COLUMN(BV$8)-COLUMN($D$8)+1-(CONFIG!$E35+CONFIG!$F35)),0)*(1-CONFIG!$G35))*CONFIG!$D35</f>
        <v>0</v>
      </c>
      <c r="BW12" s="10">
        <f>((CONFIG!$G35*Commandes!BW12)+IF(ROUND((BW$8-CONFIG!$D$7)/31,0)&gt;=(CONFIG!$E35+CONFIG!$F35),INDEX(Commandes!$D12:$DG12,,COLUMN(BW$8)-COLUMN($D$8)+1-(CONFIG!$E35+CONFIG!$F35)),0)*(1-CONFIG!$G35))*CONFIG!$D35</f>
        <v>0</v>
      </c>
      <c r="BX12" s="10">
        <f>((CONFIG!$G35*Commandes!BX12)+IF(ROUND((BX$8-CONFIG!$D$7)/31,0)&gt;=(CONFIG!$E35+CONFIG!$F35),INDEX(Commandes!$D12:$DG12,,COLUMN(BX$8)-COLUMN($D$8)+1-(CONFIG!$E35+CONFIG!$F35)),0)*(1-CONFIG!$G35))*CONFIG!$D35</f>
        <v>0</v>
      </c>
      <c r="BY12" s="10">
        <f>((CONFIG!$G35*Commandes!BY12)+IF(ROUND((BY$8-CONFIG!$D$7)/31,0)&gt;=(CONFIG!$E35+CONFIG!$F35),INDEX(Commandes!$D12:$DG12,,COLUMN(BY$8)-COLUMN($D$8)+1-(CONFIG!$E35+CONFIG!$F35)),0)*(1-CONFIG!$G35))*CONFIG!$D35</f>
        <v>0</v>
      </c>
      <c r="BZ12" s="10">
        <f>((CONFIG!$G35*Commandes!BZ12)+IF(ROUND((BZ$8-CONFIG!$D$7)/31,0)&gt;=(CONFIG!$E35+CONFIG!$F35),INDEX(Commandes!$D12:$DG12,,COLUMN(BZ$8)-COLUMN($D$8)+1-(CONFIG!$E35+CONFIG!$F35)),0)*(1-CONFIG!$G35))*CONFIG!$D35</f>
        <v>0</v>
      </c>
      <c r="CA12" s="10">
        <f>((CONFIG!$G35*Commandes!CA12)+IF(ROUND((CA$8-CONFIG!$D$7)/31,0)&gt;=(CONFIG!$E35+CONFIG!$F35),INDEX(Commandes!$D12:$DG12,,COLUMN(CA$8)-COLUMN($D$8)+1-(CONFIG!$E35+CONFIG!$F35)),0)*(1-CONFIG!$G35))*CONFIG!$D35</f>
        <v>0</v>
      </c>
      <c r="CB12" s="10">
        <f>((CONFIG!$G35*Commandes!CB12)+IF(ROUND((CB$8-CONFIG!$D$7)/31,0)&gt;=(CONFIG!$E35+CONFIG!$F35),INDEX(Commandes!$D12:$DG12,,COLUMN(CB$8)-COLUMN($D$8)+1-(CONFIG!$E35+CONFIG!$F35)),0)*(1-CONFIG!$G35))*CONFIG!$D35</f>
        <v>0</v>
      </c>
      <c r="CC12" s="10">
        <f>((CONFIG!$G35*Commandes!CC12)+IF(ROUND((CC$8-CONFIG!$D$7)/31,0)&gt;=(CONFIG!$E35+CONFIG!$F35),INDEX(Commandes!$D12:$DG12,,COLUMN(CC$8)-COLUMN($D$8)+1-(CONFIG!$E35+CONFIG!$F35)),0)*(1-CONFIG!$G35))*CONFIG!$D35</f>
        <v>0</v>
      </c>
      <c r="CD12" s="10">
        <f>((CONFIG!$G35*Commandes!CD12)+IF(ROUND((CD$8-CONFIG!$D$7)/31,0)&gt;=(CONFIG!$E35+CONFIG!$F35),INDEX(Commandes!$D12:$DG12,,COLUMN(CD$8)-COLUMN($D$8)+1-(CONFIG!$E35+CONFIG!$F35)),0)*(1-CONFIG!$G35))*CONFIG!$D35</f>
        <v>0</v>
      </c>
      <c r="CE12" s="10">
        <f>((CONFIG!$G35*Commandes!CE12)+IF(ROUND((CE$8-CONFIG!$D$7)/31,0)&gt;=(CONFIG!$E35+CONFIG!$F35),INDEX(Commandes!$D12:$DG12,,COLUMN(CE$8)-COLUMN($D$8)+1-(CONFIG!$E35+CONFIG!$F35)),0)*(1-CONFIG!$G35))*CONFIG!$D35</f>
        <v>0</v>
      </c>
      <c r="CF12" s="10">
        <f>((CONFIG!$G35*Commandes!CF12)+IF(ROUND((CF$8-CONFIG!$D$7)/31,0)&gt;=(CONFIG!$E35+CONFIG!$F35),INDEX(Commandes!$D12:$DG12,,COLUMN(CF$8)-COLUMN($D$8)+1-(CONFIG!$E35+CONFIG!$F35)),0)*(1-CONFIG!$G35))*CONFIG!$D35</f>
        <v>0</v>
      </c>
      <c r="CG12" s="10">
        <f>((CONFIG!$G35*Commandes!CG12)+IF(ROUND((CG$8-CONFIG!$D$7)/31,0)&gt;=(CONFIG!$E35+CONFIG!$F35),INDEX(Commandes!$D12:$DG12,,COLUMN(CG$8)-COLUMN($D$8)+1-(CONFIG!$E35+CONFIG!$F35)),0)*(1-CONFIG!$G35))*CONFIG!$D35</f>
        <v>0</v>
      </c>
      <c r="CH12" s="10">
        <f>((CONFIG!$G35*Commandes!CH12)+IF(ROUND((CH$8-CONFIG!$D$7)/31,0)&gt;=(CONFIG!$E35+CONFIG!$F35),INDEX(Commandes!$D12:$DG12,,COLUMN(CH$8)-COLUMN($D$8)+1-(CONFIG!$E35+CONFIG!$F35)),0)*(1-CONFIG!$G35))*CONFIG!$D35</f>
        <v>0</v>
      </c>
      <c r="CI12" s="10">
        <f>((CONFIG!$G35*Commandes!CI12)+IF(ROUND((CI$8-CONFIG!$D$7)/31,0)&gt;=(CONFIG!$E35+CONFIG!$F35),INDEX(Commandes!$D12:$DG12,,COLUMN(CI$8)-COLUMN($D$8)+1-(CONFIG!$E35+CONFIG!$F35)),0)*(1-CONFIG!$G35))*CONFIG!$D35</f>
        <v>0</v>
      </c>
      <c r="CJ12" s="10">
        <f>((CONFIG!$G35*Commandes!CJ12)+IF(ROUND((CJ$8-CONFIG!$D$7)/31,0)&gt;=(CONFIG!$E35+CONFIG!$F35),INDEX(Commandes!$D12:$DG12,,COLUMN(CJ$8)-COLUMN($D$8)+1-(CONFIG!$E35+CONFIG!$F35)),0)*(1-CONFIG!$G35))*CONFIG!$D35</f>
        <v>0</v>
      </c>
      <c r="CK12" s="10">
        <f>((CONFIG!$G35*Commandes!CK12)+IF(ROUND((CK$8-CONFIG!$D$7)/31,0)&gt;=(CONFIG!$E35+CONFIG!$F35),INDEX(Commandes!$D12:$DG12,,COLUMN(CK$8)-COLUMN($D$8)+1-(CONFIG!$E35+CONFIG!$F35)),0)*(1-CONFIG!$G35))*CONFIG!$D35</f>
        <v>0</v>
      </c>
      <c r="CL12" s="10">
        <f>((CONFIG!$G35*Commandes!CL12)+IF(ROUND((CL$8-CONFIG!$D$7)/31,0)&gt;=(CONFIG!$E35+CONFIG!$F35),INDEX(Commandes!$D12:$DG12,,COLUMN(CL$8)-COLUMN($D$8)+1-(CONFIG!$E35+CONFIG!$F35)),0)*(1-CONFIG!$G35))*CONFIG!$D35</f>
        <v>0</v>
      </c>
      <c r="CM12" s="10">
        <f>((CONFIG!$G35*Commandes!CM12)+IF(ROUND((CM$8-CONFIG!$D$7)/31,0)&gt;=(CONFIG!$E35+CONFIG!$F35),INDEX(Commandes!$D12:$DG12,,COLUMN(CM$8)-COLUMN($D$8)+1-(CONFIG!$E35+CONFIG!$F35)),0)*(1-CONFIG!$G35))*CONFIG!$D35</f>
        <v>0</v>
      </c>
      <c r="CN12" s="10">
        <f>((CONFIG!$G35*Commandes!CN12)+IF(ROUND((CN$8-CONFIG!$D$7)/31,0)&gt;=(CONFIG!$E35+CONFIG!$F35),INDEX(Commandes!$D12:$DG12,,COLUMN(CN$8)-COLUMN($D$8)+1-(CONFIG!$E35+CONFIG!$F35)),0)*(1-CONFIG!$G35))*CONFIG!$D35</f>
        <v>0</v>
      </c>
      <c r="CO12" s="10">
        <f>((CONFIG!$G35*Commandes!CO12)+IF(ROUND((CO$8-CONFIG!$D$7)/31,0)&gt;=(CONFIG!$E35+CONFIG!$F35),INDEX(Commandes!$D12:$DG12,,COLUMN(CO$8)-COLUMN($D$8)+1-(CONFIG!$E35+CONFIG!$F35)),0)*(1-CONFIG!$G35))*CONFIG!$D35</f>
        <v>0</v>
      </c>
      <c r="CP12" s="10">
        <f>((CONFIG!$G35*Commandes!CP12)+IF(ROUND((CP$8-CONFIG!$D$7)/31,0)&gt;=(CONFIG!$E35+CONFIG!$F35),INDEX(Commandes!$D12:$DG12,,COLUMN(CP$8)-COLUMN($D$8)+1-(CONFIG!$E35+CONFIG!$F35)),0)*(1-CONFIG!$G35))*CONFIG!$D35</f>
        <v>0</v>
      </c>
      <c r="CQ12" s="10">
        <f>((CONFIG!$G35*Commandes!CQ12)+IF(ROUND((CQ$8-CONFIG!$D$7)/31,0)&gt;=(CONFIG!$E35+CONFIG!$F35),INDEX(Commandes!$D12:$DG12,,COLUMN(CQ$8)-COLUMN($D$8)+1-(CONFIG!$E35+CONFIG!$F35)),0)*(1-CONFIG!$G35))*CONFIG!$D35</f>
        <v>0</v>
      </c>
      <c r="CR12" s="10">
        <f>((CONFIG!$G35*Commandes!CR12)+IF(ROUND((CR$8-CONFIG!$D$7)/31,0)&gt;=(CONFIG!$E35+CONFIG!$F35),INDEX(Commandes!$D12:$DG12,,COLUMN(CR$8)-COLUMN($D$8)+1-(CONFIG!$E35+CONFIG!$F35)),0)*(1-CONFIG!$G35))*CONFIG!$D35</f>
        <v>0</v>
      </c>
      <c r="CS12" s="10">
        <f>((CONFIG!$G35*Commandes!CS12)+IF(ROUND((CS$8-CONFIG!$D$7)/31,0)&gt;=(CONFIG!$E35+CONFIG!$F35),INDEX(Commandes!$D12:$DG12,,COLUMN(CS$8)-COLUMN($D$8)+1-(CONFIG!$E35+CONFIG!$F35)),0)*(1-CONFIG!$G35))*CONFIG!$D35</f>
        <v>0</v>
      </c>
      <c r="CT12" s="10">
        <f>((CONFIG!$G35*Commandes!CT12)+IF(ROUND((CT$8-CONFIG!$D$7)/31,0)&gt;=(CONFIG!$E35+CONFIG!$F35),INDEX(Commandes!$D12:$DG12,,COLUMN(CT$8)-COLUMN($D$8)+1-(CONFIG!$E35+CONFIG!$F35)),0)*(1-CONFIG!$G35))*CONFIG!$D35</f>
        <v>0</v>
      </c>
      <c r="CU12" s="10">
        <f>((CONFIG!$G35*Commandes!CU12)+IF(ROUND((CU$8-CONFIG!$D$7)/31,0)&gt;=(CONFIG!$E35+CONFIG!$F35),INDEX(Commandes!$D12:$DG12,,COLUMN(CU$8)-COLUMN($D$8)+1-(CONFIG!$E35+CONFIG!$F35)),0)*(1-CONFIG!$G35))*CONFIG!$D35</f>
        <v>0</v>
      </c>
      <c r="CV12" s="10">
        <f>((CONFIG!$G35*Commandes!CV12)+IF(ROUND((CV$8-CONFIG!$D$7)/31,0)&gt;=(CONFIG!$E35+CONFIG!$F35),INDEX(Commandes!$D12:$DG12,,COLUMN(CV$8)-COLUMN($D$8)+1-(CONFIG!$E35+CONFIG!$F35)),0)*(1-CONFIG!$G35))*CONFIG!$D35</f>
        <v>0</v>
      </c>
      <c r="CW12" s="10">
        <f>((CONFIG!$G35*Commandes!CW12)+IF(ROUND((CW$8-CONFIG!$D$7)/31,0)&gt;=(CONFIG!$E35+CONFIG!$F35),INDEX(Commandes!$D12:$DG12,,COLUMN(CW$8)-COLUMN($D$8)+1-(CONFIG!$E35+CONFIG!$F35)),0)*(1-CONFIG!$G35))*CONFIG!$D35</f>
        <v>0</v>
      </c>
      <c r="CX12" s="10">
        <f>((CONFIG!$G35*Commandes!CX12)+IF(ROUND((CX$8-CONFIG!$D$7)/31,0)&gt;=(CONFIG!$E35+CONFIG!$F35),INDEX(Commandes!$D12:$DG12,,COLUMN(CX$8)-COLUMN($D$8)+1-(CONFIG!$E35+CONFIG!$F35)),0)*(1-CONFIG!$G35))*CONFIG!$D35</f>
        <v>0</v>
      </c>
      <c r="CY12" s="10">
        <f>((CONFIG!$G35*Commandes!CY12)+IF(ROUND((CY$8-CONFIG!$D$7)/31,0)&gt;=(CONFIG!$E35+CONFIG!$F35),INDEX(Commandes!$D12:$DG12,,COLUMN(CY$8)-COLUMN($D$8)+1-(CONFIG!$E35+CONFIG!$F35)),0)*(1-CONFIG!$G35))*CONFIG!$D35</f>
        <v>0</v>
      </c>
      <c r="CZ12" s="10">
        <f>((CONFIG!$G35*Commandes!CZ12)+IF(ROUND((CZ$8-CONFIG!$D$7)/31,0)&gt;=(CONFIG!$E35+CONFIG!$F35),INDEX(Commandes!$D12:$DG12,,COLUMN(CZ$8)-COLUMN($D$8)+1-(CONFIG!$E35+CONFIG!$F35)),0)*(1-CONFIG!$G35))*CONFIG!$D35</f>
        <v>0</v>
      </c>
      <c r="DA12" s="10">
        <f>((CONFIG!$G35*Commandes!DA12)+IF(ROUND((DA$8-CONFIG!$D$7)/31,0)&gt;=(CONFIG!$E35+CONFIG!$F35),INDEX(Commandes!$D12:$DG12,,COLUMN(DA$8)-COLUMN($D$8)+1-(CONFIG!$E35+CONFIG!$F35)),0)*(1-CONFIG!$G35))*CONFIG!$D35</f>
        <v>0</v>
      </c>
      <c r="DB12" s="10">
        <f>((CONFIG!$G35*Commandes!DB12)+IF(ROUND((DB$8-CONFIG!$D$7)/31,0)&gt;=(CONFIG!$E35+CONFIG!$F35),INDEX(Commandes!$D12:$DG12,,COLUMN(DB$8)-COLUMN($D$8)+1-(CONFIG!$E35+CONFIG!$F35)),0)*(1-CONFIG!$G35))*CONFIG!$D35</f>
        <v>0</v>
      </c>
      <c r="DC12" s="10">
        <f>((CONFIG!$G35*Commandes!DC12)+IF(ROUND((DC$8-CONFIG!$D$7)/31,0)&gt;=(CONFIG!$E35+CONFIG!$F35),INDEX(Commandes!$D12:$DG12,,COLUMN(DC$8)-COLUMN($D$8)+1-(CONFIG!$E35+CONFIG!$F35)),0)*(1-CONFIG!$G35))*CONFIG!$D35</f>
        <v>0</v>
      </c>
      <c r="DD12" s="10">
        <f>((CONFIG!$G35*Commandes!DD12)+IF(ROUND((DD$8-CONFIG!$D$7)/31,0)&gt;=(CONFIG!$E35+CONFIG!$F35),INDEX(Commandes!$D12:$DG12,,COLUMN(DD$8)-COLUMN($D$8)+1-(CONFIG!$E35+CONFIG!$F35)),0)*(1-CONFIG!$G35))*CONFIG!$D35</f>
        <v>0</v>
      </c>
      <c r="DE12" s="10">
        <f>((CONFIG!$G35*Commandes!DE12)+IF(ROUND((DE$8-CONFIG!$D$7)/31,0)&gt;=(CONFIG!$E35+CONFIG!$F35),INDEX(Commandes!$D12:$DG12,,COLUMN(DE$8)-COLUMN($D$8)+1-(CONFIG!$E35+CONFIG!$F35)),0)*(1-CONFIG!$G35))*CONFIG!$D35</f>
        <v>0</v>
      </c>
      <c r="DF12" s="10">
        <f>((CONFIG!$G35*Commandes!DF12)+IF(ROUND((DF$8-CONFIG!$D$7)/31,0)&gt;=(CONFIG!$E35+CONFIG!$F35),INDEX(Commandes!$D12:$DG12,,COLUMN(DF$8)-COLUMN($D$8)+1-(CONFIG!$E35+CONFIG!$F35)),0)*(1-CONFIG!$G35))*CONFIG!$D35</f>
        <v>0</v>
      </c>
      <c r="DG12" s="10">
        <f>((CONFIG!$G35*Commandes!DG12)+IF(ROUND((DG$8-CONFIG!$D$7)/31,0)&gt;=(CONFIG!$E35+CONFIG!$F35),INDEX(Commandes!$D12:$DG12,,COLUMN(DG$8)-COLUMN($D$8)+1-(CONFIG!$E35+CONFIG!$F35)),0)*(1-CONFIG!$G35))*CONFIG!$D35</f>
        <v>0</v>
      </c>
    </row>
    <row r="13">
      <c r="C13" s="6">
        <f>CONFIG!$C$18</f>
        <v>0</v>
      </c>
      <c r="D13" s="10">
        <f>((CONFIG!$G36*Commandes!D13)+IF(ROUND((D$8-CONFIG!$D$7)/31,0)&gt;=(CONFIG!$E36+CONFIG!$F36),INDEX(Commandes!$D13:$DG13,,COLUMN(D$8)-COLUMN($D$8)+1-(CONFIG!$E36+CONFIG!$F36)),0)*(1-CONFIG!$G36))*CONFIG!$D36</f>
        <v>0</v>
      </c>
      <c r="E13" s="10">
        <f>((CONFIG!$G36*Commandes!E13)+IF(ROUND((E$8-CONFIG!$D$7)/31,0)&gt;=(CONFIG!$E36+CONFIG!$F36),INDEX(Commandes!$D13:$DG13,,COLUMN(E$8)-COLUMN($D$8)+1-(CONFIG!$E36+CONFIG!$F36)),0)*(1-CONFIG!$G36))*CONFIG!$D36</f>
        <v>0</v>
      </c>
      <c r="F13" s="10">
        <f>((CONFIG!$G36*Commandes!F13)+IF(ROUND((F$8-CONFIG!$D$7)/31,0)&gt;=(CONFIG!$E36+CONFIG!$F36),INDEX(Commandes!$D13:$DG13,,COLUMN(F$8)-COLUMN($D$8)+1-(CONFIG!$E36+CONFIG!$F36)),0)*(1-CONFIG!$G36))*CONFIG!$D36</f>
        <v>0</v>
      </c>
      <c r="G13" s="10">
        <f>((CONFIG!$G36*Commandes!G13)+IF(ROUND((G$8-CONFIG!$D$7)/31,0)&gt;=(CONFIG!$E36+CONFIG!$F36),INDEX(Commandes!$D13:$DG13,,COLUMN(G$8)-COLUMN($D$8)+1-(CONFIG!$E36+CONFIG!$F36)),0)*(1-CONFIG!$G36))*CONFIG!$D36</f>
        <v>0</v>
      </c>
      <c r="H13" s="10">
        <f>((CONFIG!$G36*Commandes!H13)+IF(ROUND((H$8-CONFIG!$D$7)/31,0)&gt;=(CONFIG!$E36+CONFIG!$F36),INDEX(Commandes!$D13:$DG13,,COLUMN(H$8)-COLUMN($D$8)+1-(CONFIG!$E36+CONFIG!$F36)),0)*(1-CONFIG!$G36))*CONFIG!$D36</f>
        <v>0</v>
      </c>
      <c r="I13" s="10">
        <f>((CONFIG!$G36*Commandes!I13)+IF(ROUND((I$8-CONFIG!$D$7)/31,0)&gt;=(CONFIG!$E36+CONFIG!$F36),INDEX(Commandes!$D13:$DG13,,COLUMN(I$8)-COLUMN($D$8)+1-(CONFIG!$E36+CONFIG!$F36)),0)*(1-CONFIG!$G36))*CONFIG!$D36</f>
        <v>0</v>
      </c>
      <c r="J13" s="10">
        <f>((CONFIG!$G36*Commandes!J13)+IF(ROUND((J$8-CONFIG!$D$7)/31,0)&gt;=(CONFIG!$E36+CONFIG!$F36),INDEX(Commandes!$D13:$DG13,,COLUMN(J$8)-COLUMN($D$8)+1-(CONFIG!$E36+CONFIG!$F36)),0)*(1-CONFIG!$G36))*CONFIG!$D36</f>
        <v>0</v>
      </c>
      <c r="K13" s="10">
        <f>((CONFIG!$G36*Commandes!K13)+IF(ROUND((K$8-CONFIG!$D$7)/31,0)&gt;=(CONFIG!$E36+CONFIG!$F36),INDEX(Commandes!$D13:$DG13,,COLUMN(K$8)-COLUMN($D$8)+1-(CONFIG!$E36+CONFIG!$F36)),0)*(1-CONFIG!$G36))*CONFIG!$D36</f>
        <v>0</v>
      </c>
      <c r="L13" s="10">
        <f>((CONFIG!$G36*Commandes!L13)+IF(ROUND((L$8-CONFIG!$D$7)/31,0)&gt;=(CONFIG!$E36+CONFIG!$F36),INDEX(Commandes!$D13:$DG13,,COLUMN(L$8)-COLUMN($D$8)+1-(CONFIG!$E36+CONFIG!$F36)),0)*(1-CONFIG!$G36))*CONFIG!$D36</f>
        <v>0</v>
      </c>
      <c r="M13" s="10">
        <f>((CONFIG!$G36*Commandes!M13)+IF(ROUND((M$8-CONFIG!$D$7)/31,0)&gt;=(CONFIG!$E36+CONFIG!$F36),INDEX(Commandes!$D13:$DG13,,COLUMN(M$8)-COLUMN($D$8)+1-(CONFIG!$E36+CONFIG!$F36)),0)*(1-CONFIG!$G36))*CONFIG!$D36</f>
        <v>0</v>
      </c>
      <c r="N13" s="10">
        <f>((CONFIG!$G36*Commandes!N13)+IF(ROUND((N$8-CONFIG!$D$7)/31,0)&gt;=(CONFIG!$E36+CONFIG!$F36),INDEX(Commandes!$D13:$DG13,,COLUMN(N$8)-COLUMN($D$8)+1-(CONFIG!$E36+CONFIG!$F36)),0)*(1-CONFIG!$G36))*CONFIG!$D36</f>
        <v>0</v>
      </c>
      <c r="O13" s="10">
        <f>((CONFIG!$G36*Commandes!O13)+IF(ROUND((O$8-CONFIG!$D$7)/31,0)&gt;=(CONFIG!$E36+CONFIG!$F36),INDEX(Commandes!$D13:$DG13,,COLUMN(O$8)-COLUMN($D$8)+1-(CONFIG!$E36+CONFIG!$F36)),0)*(1-CONFIG!$G36))*CONFIG!$D36</f>
        <v>0</v>
      </c>
      <c r="P13" s="10">
        <f>((CONFIG!$G36*Commandes!P13)+IF(ROUND((P$8-CONFIG!$D$7)/31,0)&gt;=(CONFIG!$E36+CONFIG!$F36),INDEX(Commandes!$D13:$DG13,,COLUMN(P$8)-COLUMN($D$8)+1-(CONFIG!$E36+CONFIG!$F36)),0)*(1-CONFIG!$G36))*CONFIG!$D36</f>
        <v>0</v>
      </c>
      <c r="Q13" s="10">
        <f>((CONFIG!$G36*Commandes!Q13)+IF(ROUND((Q$8-CONFIG!$D$7)/31,0)&gt;=(CONFIG!$E36+CONFIG!$F36),INDEX(Commandes!$D13:$DG13,,COLUMN(Q$8)-COLUMN($D$8)+1-(CONFIG!$E36+CONFIG!$F36)),0)*(1-CONFIG!$G36))*CONFIG!$D36</f>
        <v>0</v>
      </c>
      <c r="R13" s="10">
        <f>((CONFIG!$G36*Commandes!R13)+IF(ROUND((R$8-CONFIG!$D$7)/31,0)&gt;=(CONFIG!$E36+CONFIG!$F36),INDEX(Commandes!$D13:$DG13,,COLUMN(R$8)-COLUMN($D$8)+1-(CONFIG!$E36+CONFIG!$F36)),0)*(1-CONFIG!$G36))*CONFIG!$D36</f>
        <v>0</v>
      </c>
      <c r="S13" s="10">
        <f>((CONFIG!$G36*Commandes!S13)+IF(ROUND((S$8-CONFIG!$D$7)/31,0)&gt;=(CONFIG!$E36+CONFIG!$F36),INDEX(Commandes!$D13:$DG13,,COLUMN(S$8)-COLUMN($D$8)+1-(CONFIG!$E36+CONFIG!$F36)),0)*(1-CONFIG!$G36))*CONFIG!$D36</f>
        <v>0</v>
      </c>
      <c r="T13" s="10">
        <f>((CONFIG!$G36*Commandes!T13)+IF(ROUND((T$8-CONFIG!$D$7)/31,0)&gt;=(CONFIG!$E36+CONFIG!$F36),INDEX(Commandes!$D13:$DG13,,COLUMN(T$8)-COLUMN($D$8)+1-(CONFIG!$E36+CONFIG!$F36)),0)*(1-CONFIG!$G36))*CONFIG!$D36</f>
        <v>0</v>
      </c>
      <c r="U13" s="10">
        <f>((CONFIG!$G36*Commandes!U13)+IF(ROUND((U$8-CONFIG!$D$7)/31,0)&gt;=(CONFIG!$E36+CONFIG!$F36),INDEX(Commandes!$D13:$DG13,,COLUMN(U$8)-COLUMN($D$8)+1-(CONFIG!$E36+CONFIG!$F36)),0)*(1-CONFIG!$G36))*CONFIG!$D36</f>
        <v>0</v>
      </c>
      <c r="V13" s="10">
        <f>((CONFIG!$G36*Commandes!V13)+IF(ROUND((V$8-CONFIG!$D$7)/31,0)&gt;=(CONFIG!$E36+CONFIG!$F36),INDEX(Commandes!$D13:$DG13,,COLUMN(V$8)-COLUMN($D$8)+1-(CONFIG!$E36+CONFIG!$F36)),0)*(1-CONFIG!$G36))*CONFIG!$D36</f>
        <v>0</v>
      </c>
      <c r="W13" s="10">
        <f>((CONFIG!$G36*Commandes!W13)+IF(ROUND((W$8-CONFIG!$D$7)/31,0)&gt;=(CONFIG!$E36+CONFIG!$F36),INDEX(Commandes!$D13:$DG13,,COLUMN(W$8)-COLUMN($D$8)+1-(CONFIG!$E36+CONFIG!$F36)),0)*(1-CONFIG!$G36))*CONFIG!$D36</f>
        <v>0</v>
      </c>
      <c r="X13" s="10">
        <f>((CONFIG!$G36*Commandes!X13)+IF(ROUND((X$8-CONFIG!$D$7)/31,0)&gt;=(CONFIG!$E36+CONFIG!$F36),INDEX(Commandes!$D13:$DG13,,COLUMN(X$8)-COLUMN($D$8)+1-(CONFIG!$E36+CONFIG!$F36)),0)*(1-CONFIG!$G36))*CONFIG!$D36</f>
        <v>0</v>
      </c>
      <c r="Y13" s="10">
        <f>((CONFIG!$G36*Commandes!Y13)+IF(ROUND((Y$8-CONFIG!$D$7)/31,0)&gt;=(CONFIG!$E36+CONFIG!$F36),INDEX(Commandes!$D13:$DG13,,COLUMN(Y$8)-COLUMN($D$8)+1-(CONFIG!$E36+CONFIG!$F36)),0)*(1-CONFIG!$G36))*CONFIG!$D36</f>
        <v>0</v>
      </c>
      <c r="Z13" s="10">
        <f>((CONFIG!$G36*Commandes!Z13)+IF(ROUND((Z$8-CONFIG!$D$7)/31,0)&gt;=(CONFIG!$E36+CONFIG!$F36),INDEX(Commandes!$D13:$DG13,,COLUMN(Z$8)-COLUMN($D$8)+1-(CONFIG!$E36+CONFIG!$F36)),0)*(1-CONFIG!$G36))*CONFIG!$D36</f>
        <v>0</v>
      </c>
      <c r="AA13" s="10">
        <f>((CONFIG!$G36*Commandes!AA13)+IF(ROUND((AA$8-CONFIG!$D$7)/31,0)&gt;=(CONFIG!$E36+CONFIG!$F36),INDEX(Commandes!$D13:$DG13,,COLUMN(AA$8)-COLUMN($D$8)+1-(CONFIG!$E36+CONFIG!$F36)),0)*(1-CONFIG!$G36))*CONFIG!$D36</f>
        <v>0</v>
      </c>
      <c r="AB13" s="10">
        <f>((CONFIG!$G36*Commandes!AB13)+IF(ROUND((AB$8-CONFIG!$D$7)/31,0)&gt;=(CONFIG!$E36+CONFIG!$F36),INDEX(Commandes!$D13:$DG13,,COLUMN(AB$8)-COLUMN($D$8)+1-(CONFIG!$E36+CONFIG!$F36)),0)*(1-CONFIG!$G36))*CONFIG!$D36</f>
        <v>0</v>
      </c>
      <c r="AC13" s="10">
        <f>((CONFIG!$G36*Commandes!AC13)+IF(ROUND((AC$8-CONFIG!$D$7)/31,0)&gt;=(CONFIG!$E36+CONFIG!$F36),INDEX(Commandes!$D13:$DG13,,COLUMN(AC$8)-COLUMN($D$8)+1-(CONFIG!$E36+CONFIG!$F36)),0)*(1-CONFIG!$G36))*CONFIG!$D36</f>
        <v>0</v>
      </c>
      <c r="AD13" s="10">
        <f>((CONFIG!$G36*Commandes!AD13)+IF(ROUND((AD$8-CONFIG!$D$7)/31,0)&gt;=(CONFIG!$E36+CONFIG!$F36),INDEX(Commandes!$D13:$DG13,,COLUMN(AD$8)-COLUMN($D$8)+1-(CONFIG!$E36+CONFIG!$F36)),0)*(1-CONFIG!$G36))*CONFIG!$D36</f>
        <v>0</v>
      </c>
      <c r="AE13" s="10">
        <f>((CONFIG!$G36*Commandes!AE13)+IF(ROUND((AE$8-CONFIG!$D$7)/31,0)&gt;=(CONFIG!$E36+CONFIG!$F36),INDEX(Commandes!$D13:$DG13,,COLUMN(AE$8)-COLUMN($D$8)+1-(CONFIG!$E36+CONFIG!$F36)),0)*(1-CONFIG!$G36))*CONFIG!$D36</f>
        <v>0</v>
      </c>
      <c r="AF13" s="10">
        <f>((CONFIG!$G36*Commandes!AF13)+IF(ROUND((AF$8-CONFIG!$D$7)/31,0)&gt;=(CONFIG!$E36+CONFIG!$F36),INDEX(Commandes!$D13:$DG13,,COLUMN(AF$8)-COLUMN($D$8)+1-(CONFIG!$E36+CONFIG!$F36)),0)*(1-CONFIG!$G36))*CONFIG!$D36</f>
        <v>0</v>
      </c>
      <c r="AG13" s="10">
        <f>((CONFIG!$G36*Commandes!AG13)+IF(ROUND((AG$8-CONFIG!$D$7)/31,0)&gt;=(CONFIG!$E36+CONFIG!$F36),INDEX(Commandes!$D13:$DG13,,COLUMN(AG$8)-COLUMN($D$8)+1-(CONFIG!$E36+CONFIG!$F36)),0)*(1-CONFIG!$G36))*CONFIG!$D36</f>
        <v>0</v>
      </c>
      <c r="AH13" s="10">
        <f>((CONFIG!$G36*Commandes!AH13)+IF(ROUND((AH$8-CONFIG!$D$7)/31,0)&gt;=(CONFIG!$E36+CONFIG!$F36),INDEX(Commandes!$D13:$DG13,,COLUMN(AH$8)-COLUMN($D$8)+1-(CONFIG!$E36+CONFIG!$F36)),0)*(1-CONFIG!$G36))*CONFIG!$D36</f>
        <v>0</v>
      </c>
      <c r="AI13" s="10">
        <f>((CONFIG!$G36*Commandes!AI13)+IF(ROUND((AI$8-CONFIG!$D$7)/31,0)&gt;=(CONFIG!$E36+CONFIG!$F36),INDEX(Commandes!$D13:$DG13,,COLUMN(AI$8)-COLUMN($D$8)+1-(CONFIG!$E36+CONFIG!$F36)),0)*(1-CONFIG!$G36))*CONFIG!$D36</f>
        <v>0</v>
      </c>
      <c r="AJ13" s="10">
        <f>((CONFIG!$G36*Commandes!AJ13)+IF(ROUND((AJ$8-CONFIG!$D$7)/31,0)&gt;=(CONFIG!$E36+CONFIG!$F36),INDEX(Commandes!$D13:$DG13,,COLUMN(AJ$8)-COLUMN($D$8)+1-(CONFIG!$E36+CONFIG!$F36)),0)*(1-CONFIG!$G36))*CONFIG!$D36</f>
        <v>0</v>
      </c>
      <c r="AK13" s="10">
        <f>((CONFIG!$G36*Commandes!AK13)+IF(ROUND((AK$8-CONFIG!$D$7)/31,0)&gt;=(CONFIG!$E36+CONFIG!$F36),INDEX(Commandes!$D13:$DG13,,COLUMN(AK$8)-COLUMN($D$8)+1-(CONFIG!$E36+CONFIG!$F36)),0)*(1-CONFIG!$G36))*CONFIG!$D36</f>
        <v>0</v>
      </c>
      <c r="AL13" s="10">
        <f>((CONFIG!$G36*Commandes!AL13)+IF(ROUND((AL$8-CONFIG!$D$7)/31,0)&gt;=(CONFIG!$E36+CONFIG!$F36),INDEX(Commandes!$D13:$DG13,,COLUMN(AL$8)-COLUMN($D$8)+1-(CONFIG!$E36+CONFIG!$F36)),0)*(1-CONFIG!$G36))*CONFIG!$D36</f>
        <v>0</v>
      </c>
      <c r="AM13" s="10">
        <f>((CONFIG!$G36*Commandes!AM13)+IF(ROUND((AM$8-CONFIG!$D$7)/31,0)&gt;=(CONFIG!$E36+CONFIG!$F36),INDEX(Commandes!$D13:$DG13,,COLUMN(AM$8)-COLUMN($D$8)+1-(CONFIG!$E36+CONFIG!$F36)),0)*(1-CONFIG!$G36))*CONFIG!$D36</f>
        <v>0</v>
      </c>
      <c r="AN13" s="10">
        <f>((CONFIG!$G36*Commandes!AN13)+IF(ROUND((AN$8-CONFIG!$D$7)/31,0)&gt;=(CONFIG!$E36+CONFIG!$F36),INDEX(Commandes!$D13:$DG13,,COLUMN(AN$8)-COLUMN($D$8)+1-(CONFIG!$E36+CONFIG!$F36)),0)*(1-CONFIG!$G36))*CONFIG!$D36</f>
        <v>0</v>
      </c>
      <c r="AO13" s="10">
        <f>((CONFIG!$G36*Commandes!AO13)+IF(ROUND((AO$8-CONFIG!$D$7)/31,0)&gt;=(CONFIG!$E36+CONFIG!$F36),INDEX(Commandes!$D13:$DG13,,COLUMN(AO$8)-COLUMN($D$8)+1-(CONFIG!$E36+CONFIG!$F36)),0)*(1-CONFIG!$G36))*CONFIG!$D36</f>
        <v>0</v>
      </c>
      <c r="AP13" s="10">
        <f>((CONFIG!$G36*Commandes!AP13)+IF(ROUND((AP$8-CONFIG!$D$7)/31,0)&gt;=(CONFIG!$E36+CONFIG!$F36),INDEX(Commandes!$D13:$DG13,,COLUMN(AP$8)-COLUMN($D$8)+1-(CONFIG!$E36+CONFIG!$F36)),0)*(1-CONFIG!$G36))*CONFIG!$D36</f>
        <v>0</v>
      </c>
      <c r="AQ13" s="10">
        <f>((CONFIG!$G36*Commandes!AQ13)+IF(ROUND((AQ$8-CONFIG!$D$7)/31,0)&gt;=(CONFIG!$E36+CONFIG!$F36),INDEX(Commandes!$D13:$DG13,,COLUMN(AQ$8)-COLUMN($D$8)+1-(CONFIG!$E36+CONFIG!$F36)),0)*(1-CONFIG!$G36))*CONFIG!$D36</f>
        <v>0</v>
      </c>
      <c r="AR13" s="10">
        <f>((CONFIG!$G36*Commandes!AR13)+IF(ROUND((AR$8-CONFIG!$D$7)/31,0)&gt;=(CONFIG!$E36+CONFIG!$F36),INDEX(Commandes!$D13:$DG13,,COLUMN(AR$8)-COLUMN($D$8)+1-(CONFIG!$E36+CONFIG!$F36)),0)*(1-CONFIG!$G36))*CONFIG!$D36</f>
        <v>0</v>
      </c>
      <c r="AS13" s="10">
        <f>((CONFIG!$G36*Commandes!AS13)+IF(ROUND((AS$8-CONFIG!$D$7)/31,0)&gt;=(CONFIG!$E36+CONFIG!$F36),INDEX(Commandes!$D13:$DG13,,COLUMN(AS$8)-COLUMN($D$8)+1-(CONFIG!$E36+CONFIG!$F36)),0)*(1-CONFIG!$G36))*CONFIG!$D36</f>
        <v>0</v>
      </c>
      <c r="AT13" s="10">
        <f>((CONFIG!$G36*Commandes!AT13)+IF(ROUND((AT$8-CONFIG!$D$7)/31,0)&gt;=(CONFIG!$E36+CONFIG!$F36),INDEX(Commandes!$D13:$DG13,,COLUMN(AT$8)-COLUMN($D$8)+1-(CONFIG!$E36+CONFIG!$F36)),0)*(1-CONFIG!$G36))*CONFIG!$D36</f>
        <v>0</v>
      </c>
      <c r="AU13" s="10">
        <f>((CONFIG!$G36*Commandes!AU13)+IF(ROUND((AU$8-CONFIG!$D$7)/31,0)&gt;=(CONFIG!$E36+CONFIG!$F36),INDEX(Commandes!$D13:$DG13,,COLUMN(AU$8)-COLUMN($D$8)+1-(CONFIG!$E36+CONFIG!$F36)),0)*(1-CONFIG!$G36))*CONFIG!$D36</f>
        <v>0</v>
      </c>
      <c r="AV13" s="10">
        <f>((CONFIG!$G36*Commandes!AV13)+IF(ROUND((AV$8-CONFIG!$D$7)/31,0)&gt;=(CONFIG!$E36+CONFIG!$F36),INDEX(Commandes!$D13:$DG13,,COLUMN(AV$8)-COLUMN($D$8)+1-(CONFIG!$E36+CONFIG!$F36)),0)*(1-CONFIG!$G36))*CONFIG!$D36</f>
        <v>0</v>
      </c>
      <c r="AW13" s="10">
        <f>((CONFIG!$G36*Commandes!AW13)+IF(ROUND((AW$8-CONFIG!$D$7)/31,0)&gt;=(CONFIG!$E36+CONFIG!$F36),INDEX(Commandes!$D13:$DG13,,COLUMN(AW$8)-COLUMN($D$8)+1-(CONFIG!$E36+CONFIG!$F36)),0)*(1-CONFIG!$G36))*CONFIG!$D36</f>
        <v>0</v>
      </c>
      <c r="AX13" s="10">
        <f>((CONFIG!$G36*Commandes!AX13)+IF(ROUND((AX$8-CONFIG!$D$7)/31,0)&gt;=(CONFIG!$E36+CONFIG!$F36),INDEX(Commandes!$D13:$DG13,,COLUMN(AX$8)-COLUMN($D$8)+1-(CONFIG!$E36+CONFIG!$F36)),0)*(1-CONFIG!$G36))*CONFIG!$D36</f>
        <v>0</v>
      </c>
      <c r="AY13" s="10">
        <f>((CONFIG!$G36*Commandes!AY13)+IF(ROUND((AY$8-CONFIG!$D$7)/31,0)&gt;=(CONFIG!$E36+CONFIG!$F36),INDEX(Commandes!$D13:$DG13,,COLUMN(AY$8)-COLUMN($D$8)+1-(CONFIG!$E36+CONFIG!$F36)),0)*(1-CONFIG!$G36))*CONFIG!$D36</f>
        <v>0</v>
      </c>
      <c r="AZ13" s="10">
        <f>((CONFIG!$G36*Commandes!AZ13)+IF(ROUND((AZ$8-CONFIG!$D$7)/31,0)&gt;=(CONFIG!$E36+CONFIG!$F36),INDEX(Commandes!$D13:$DG13,,COLUMN(AZ$8)-COLUMN($D$8)+1-(CONFIG!$E36+CONFIG!$F36)),0)*(1-CONFIG!$G36))*CONFIG!$D36</f>
        <v>0</v>
      </c>
      <c r="BA13" s="10">
        <f>((CONFIG!$G36*Commandes!BA13)+IF(ROUND((BA$8-CONFIG!$D$7)/31,0)&gt;=(CONFIG!$E36+CONFIG!$F36),INDEX(Commandes!$D13:$DG13,,COLUMN(BA$8)-COLUMN($D$8)+1-(CONFIG!$E36+CONFIG!$F36)),0)*(1-CONFIG!$G36))*CONFIG!$D36</f>
        <v>0</v>
      </c>
      <c r="BB13" s="10">
        <f>((CONFIG!$G36*Commandes!BB13)+IF(ROUND((BB$8-CONFIG!$D$7)/31,0)&gt;=(CONFIG!$E36+CONFIG!$F36),INDEX(Commandes!$D13:$DG13,,COLUMN(BB$8)-COLUMN($D$8)+1-(CONFIG!$E36+CONFIG!$F36)),0)*(1-CONFIG!$G36))*CONFIG!$D36</f>
        <v>0</v>
      </c>
      <c r="BC13" s="10">
        <f>((CONFIG!$G36*Commandes!BC13)+IF(ROUND((BC$8-CONFIG!$D$7)/31,0)&gt;=(CONFIG!$E36+CONFIG!$F36),INDEX(Commandes!$D13:$DG13,,COLUMN(BC$8)-COLUMN($D$8)+1-(CONFIG!$E36+CONFIG!$F36)),0)*(1-CONFIG!$G36))*CONFIG!$D36</f>
        <v>0</v>
      </c>
      <c r="BD13" s="10">
        <f>((CONFIG!$G36*Commandes!BD13)+IF(ROUND((BD$8-CONFIG!$D$7)/31,0)&gt;=(CONFIG!$E36+CONFIG!$F36),INDEX(Commandes!$D13:$DG13,,COLUMN(BD$8)-COLUMN($D$8)+1-(CONFIG!$E36+CONFIG!$F36)),0)*(1-CONFIG!$G36))*CONFIG!$D36</f>
        <v>0</v>
      </c>
      <c r="BE13" s="10">
        <f>((CONFIG!$G36*Commandes!BE13)+IF(ROUND((BE$8-CONFIG!$D$7)/31,0)&gt;=(CONFIG!$E36+CONFIG!$F36),INDEX(Commandes!$D13:$DG13,,COLUMN(BE$8)-COLUMN($D$8)+1-(CONFIG!$E36+CONFIG!$F36)),0)*(1-CONFIG!$G36))*CONFIG!$D36</f>
        <v>0</v>
      </c>
      <c r="BF13" s="10">
        <f>((CONFIG!$G36*Commandes!BF13)+IF(ROUND((BF$8-CONFIG!$D$7)/31,0)&gt;=(CONFIG!$E36+CONFIG!$F36),INDEX(Commandes!$D13:$DG13,,COLUMN(BF$8)-COLUMN($D$8)+1-(CONFIG!$E36+CONFIG!$F36)),0)*(1-CONFIG!$G36))*CONFIG!$D36</f>
        <v>0</v>
      </c>
      <c r="BG13" s="10">
        <f>((CONFIG!$G36*Commandes!BG13)+IF(ROUND((BG$8-CONFIG!$D$7)/31,0)&gt;=(CONFIG!$E36+CONFIG!$F36),INDEX(Commandes!$D13:$DG13,,COLUMN(BG$8)-COLUMN($D$8)+1-(CONFIG!$E36+CONFIG!$F36)),0)*(1-CONFIG!$G36))*CONFIG!$D36</f>
        <v>0</v>
      </c>
      <c r="BH13" s="10">
        <f>((CONFIG!$G36*Commandes!BH13)+IF(ROUND((BH$8-CONFIG!$D$7)/31,0)&gt;=(CONFIG!$E36+CONFIG!$F36),INDEX(Commandes!$D13:$DG13,,COLUMN(BH$8)-COLUMN($D$8)+1-(CONFIG!$E36+CONFIG!$F36)),0)*(1-CONFIG!$G36))*CONFIG!$D36</f>
        <v>0</v>
      </c>
      <c r="BI13" s="10">
        <f>((CONFIG!$G36*Commandes!BI13)+IF(ROUND((BI$8-CONFIG!$D$7)/31,0)&gt;=(CONFIG!$E36+CONFIG!$F36),INDEX(Commandes!$D13:$DG13,,COLUMN(BI$8)-COLUMN($D$8)+1-(CONFIG!$E36+CONFIG!$F36)),0)*(1-CONFIG!$G36))*CONFIG!$D36</f>
        <v>0</v>
      </c>
      <c r="BJ13" s="10">
        <f>((CONFIG!$G36*Commandes!BJ13)+IF(ROUND((BJ$8-CONFIG!$D$7)/31,0)&gt;=(CONFIG!$E36+CONFIG!$F36),INDEX(Commandes!$D13:$DG13,,COLUMN(BJ$8)-COLUMN($D$8)+1-(CONFIG!$E36+CONFIG!$F36)),0)*(1-CONFIG!$G36))*CONFIG!$D36</f>
        <v>0</v>
      </c>
      <c r="BK13" s="10">
        <f>((CONFIG!$G36*Commandes!BK13)+IF(ROUND((BK$8-CONFIG!$D$7)/31,0)&gt;=(CONFIG!$E36+CONFIG!$F36),INDEX(Commandes!$D13:$DG13,,COLUMN(BK$8)-COLUMN($D$8)+1-(CONFIG!$E36+CONFIG!$F36)),0)*(1-CONFIG!$G36))*CONFIG!$D36</f>
        <v>0</v>
      </c>
      <c r="BL13" s="10">
        <f>((CONFIG!$G36*Commandes!BL13)+IF(ROUND((BL$8-CONFIG!$D$7)/31,0)&gt;=(CONFIG!$E36+CONFIG!$F36),INDEX(Commandes!$D13:$DG13,,COLUMN(BL$8)-COLUMN($D$8)+1-(CONFIG!$E36+CONFIG!$F36)),0)*(1-CONFIG!$G36))*CONFIG!$D36</f>
        <v>0</v>
      </c>
      <c r="BM13" s="10">
        <f>((CONFIG!$G36*Commandes!BM13)+IF(ROUND((BM$8-CONFIG!$D$7)/31,0)&gt;=(CONFIG!$E36+CONFIG!$F36),INDEX(Commandes!$D13:$DG13,,COLUMN(BM$8)-COLUMN($D$8)+1-(CONFIG!$E36+CONFIG!$F36)),0)*(1-CONFIG!$G36))*CONFIG!$D36</f>
        <v>0</v>
      </c>
      <c r="BN13" s="10">
        <f>((CONFIG!$G36*Commandes!BN13)+IF(ROUND((BN$8-CONFIG!$D$7)/31,0)&gt;=(CONFIG!$E36+CONFIG!$F36),INDEX(Commandes!$D13:$DG13,,COLUMN(BN$8)-COLUMN($D$8)+1-(CONFIG!$E36+CONFIG!$F36)),0)*(1-CONFIG!$G36))*CONFIG!$D36</f>
        <v>0</v>
      </c>
      <c r="BO13" s="10">
        <f>((CONFIG!$G36*Commandes!BO13)+IF(ROUND((BO$8-CONFIG!$D$7)/31,0)&gt;=(CONFIG!$E36+CONFIG!$F36),INDEX(Commandes!$D13:$DG13,,COLUMN(BO$8)-COLUMN($D$8)+1-(CONFIG!$E36+CONFIG!$F36)),0)*(1-CONFIG!$G36))*CONFIG!$D36</f>
        <v>0</v>
      </c>
      <c r="BP13" s="10">
        <f>((CONFIG!$G36*Commandes!BP13)+IF(ROUND((BP$8-CONFIG!$D$7)/31,0)&gt;=(CONFIG!$E36+CONFIG!$F36),INDEX(Commandes!$D13:$DG13,,COLUMN(BP$8)-COLUMN($D$8)+1-(CONFIG!$E36+CONFIG!$F36)),0)*(1-CONFIG!$G36))*CONFIG!$D36</f>
        <v>0</v>
      </c>
      <c r="BQ13" s="10">
        <f>((CONFIG!$G36*Commandes!BQ13)+IF(ROUND((BQ$8-CONFIG!$D$7)/31,0)&gt;=(CONFIG!$E36+CONFIG!$F36),INDEX(Commandes!$D13:$DG13,,COLUMN(BQ$8)-COLUMN($D$8)+1-(CONFIG!$E36+CONFIG!$F36)),0)*(1-CONFIG!$G36))*CONFIG!$D36</f>
        <v>0</v>
      </c>
      <c r="BR13" s="10">
        <f>((CONFIG!$G36*Commandes!BR13)+IF(ROUND((BR$8-CONFIG!$D$7)/31,0)&gt;=(CONFIG!$E36+CONFIG!$F36),INDEX(Commandes!$D13:$DG13,,COLUMN(BR$8)-COLUMN($D$8)+1-(CONFIG!$E36+CONFIG!$F36)),0)*(1-CONFIG!$G36))*CONFIG!$D36</f>
        <v>0</v>
      </c>
      <c r="BS13" s="10">
        <f>((CONFIG!$G36*Commandes!BS13)+IF(ROUND((BS$8-CONFIG!$D$7)/31,0)&gt;=(CONFIG!$E36+CONFIG!$F36),INDEX(Commandes!$D13:$DG13,,COLUMN(BS$8)-COLUMN($D$8)+1-(CONFIG!$E36+CONFIG!$F36)),0)*(1-CONFIG!$G36))*CONFIG!$D36</f>
        <v>0</v>
      </c>
      <c r="BT13" s="10">
        <f>((CONFIG!$G36*Commandes!BT13)+IF(ROUND((BT$8-CONFIG!$D$7)/31,0)&gt;=(CONFIG!$E36+CONFIG!$F36),INDEX(Commandes!$D13:$DG13,,COLUMN(BT$8)-COLUMN($D$8)+1-(CONFIG!$E36+CONFIG!$F36)),0)*(1-CONFIG!$G36))*CONFIG!$D36</f>
        <v>0</v>
      </c>
      <c r="BU13" s="10">
        <f>((CONFIG!$G36*Commandes!BU13)+IF(ROUND((BU$8-CONFIG!$D$7)/31,0)&gt;=(CONFIG!$E36+CONFIG!$F36),INDEX(Commandes!$D13:$DG13,,COLUMN(BU$8)-COLUMN($D$8)+1-(CONFIG!$E36+CONFIG!$F36)),0)*(1-CONFIG!$G36))*CONFIG!$D36</f>
        <v>0</v>
      </c>
      <c r="BV13" s="10">
        <f>((CONFIG!$G36*Commandes!BV13)+IF(ROUND((BV$8-CONFIG!$D$7)/31,0)&gt;=(CONFIG!$E36+CONFIG!$F36),INDEX(Commandes!$D13:$DG13,,COLUMN(BV$8)-COLUMN($D$8)+1-(CONFIG!$E36+CONFIG!$F36)),0)*(1-CONFIG!$G36))*CONFIG!$D36</f>
        <v>0</v>
      </c>
      <c r="BW13" s="10">
        <f>((CONFIG!$G36*Commandes!BW13)+IF(ROUND((BW$8-CONFIG!$D$7)/31,0)&gt;=(CONFIG!$E36+CONFIG!$F36),INDEX(Commandes!$D13:$DG13,,COLUMN(BW$8)-COLUMN($D$8)+1-(CONFIG!$E36+CONFIG!$F36)),0)*(1-CONFIG!$G36))*CONFIG!$D36</f>
        <v>0</v>
      </c>
      <c r="BX13" s="10">
        <f>((CONFIG!$G36*Commandes!BX13)+IF(ROUND((BX$8-CONFIG!$D$7)/31,0)&gt;=(CONFIG!$E36+CONFIG!$F36),INDEX(Commandes!$D13:$DG13,,COLUMN(BX$8)-COLUMN($D$8)+1-(CONFIG!$E36+CONFIG!$F36)),0)*(1-CONFIG!$G36))*CONFIG!$D36</f>
        <v>0</v>
      </c>
      <c r="BY13" s="10">
        <f>((CONFIG!$G36*Commandes!BY13)+IF(ROUND((BY$8-CONFIG!$D$7)/31,0)&gt;=(CONFIG!$E36+CONFIG!$F36),INDEX(Commandes!$D13:$DG13,,COLUMN(BY$8)-COLUMN($D$8)+1-(CONFIG!$E36+CONFIG!$F36)),0)*(1-CONFIG!$G36))*CONFIG!$D36</f>
        <v>0</v>
      </c>
      <c r="BZ13" s="10">
        <f>((CONFIG!$G36*Commandes!BZ13)+IF(ROUND((BZ$8-CONFIG!$D$7)/31,0)&gt;=(CONFIG!$E36+CONFIG!$F36),INDEX(Commandes!$D13:$DG13,,COLUMN(BZ$8)-COLUMN($D$8)+1-(CONFIG!$E36+CONFIG!$F36)),0)*(1-CONFIG!$G36))*CONFIG!$D36</f>
        <v>0</v>
      </c>
      <c r="CA13" s="10">
        <f>((CONFIG!$G36*Commandes!CA13)+IF(ROUND((CA$8-CONFIG!$D$7)/31,0)&gt;=(CONFIG!$E36+CONFIG!$F36),INDEX(Commandes!$D13:$DG13,,COLUMN(CA$8)-COLUMN($D$8)+1-(CONFIG!$E36+CONFIG!$F36)),0)*(1-CONFIG!$G36))*CONFIG!$D36</f>
        <v>0</v>
      </c>
      <c r="CB13" s="10">
        <f>((CONFIG!$G36*Commandes!CB13)+IF(ROUND((CB$8-CONFIG!$D$7)/31,0)&gt;=(CONFIG!$E36+CONFIG!$F36),INDEX(Commandes!$D13:$DG13,,COLUMN(CB$8)-COLUMN($D$8)+1-(CONFIG!$E36+CONFIG!$F36)),0)*(1-CONFIG!$G36))*CONFIG!$D36</f>
        <v>0</v>
      </c>
      <c r="CC13" s="10">
        <f>((CONFIG!$G36*Commandes!CC13)+IF(ROUND((CC$8-CONFIG!$D$7)/31,0)&gt;=(CONFIG!$E36+CONFIG!$F36),INDEX(Commandes!$D13:$DG13,,COLUMN(CC$8)-COLUMN($D$8)+1-(CONFIG!$E36+CONFIG!$F36)),0)*(1-CONFIG!$G36))*CONFIG!$D36</f>
        <v>0</v>
      </c>
      <c r="CD13" s="10">
        <f>((CONFIG!$G36*Commandes!CD13)+IF(ROUND((CD$8-CONFIG!$D$7)/31,0)&gt;=(CONFIG!$E36+CONFIG!$F36),INDEX(Commandes!$D13:$DG13,,COLUMN(CD$8)-COLUMN($D$8)+1-(CONFIG!$E36+CONFIG!$F36)),0)*(1-CONFIG!$G36))*CONFIG!$D36</f>
        <v>0</v>
      </c>
      <c r="CE13" s="10">
        <f>((CONFIG!$G36*Commandes!CE13)+IF(ROUND((CE$8-CONFIG!$D$7)/31,0)&gt;=(CONFIG!$E36+CONFIG!$F36),INDEX(Commandes!$D13:$DG13,,COLUMN(CE$8)-COLUMN($D$8)+1-(CONFIG!$E36+CONFIG!$F36)),0)*(1-CONFIG!$G36))*CONFIG!$D36</f>
        <v>0</v>
      </c>
      <c r="CF13" s="10">
        <f>((CONFIG!$G36*Commandes!CF13)+IF(ROUND((CF$8-CONFIG!$D$7)/31,0)&gt;=(CONFIG!$E36+CONFIG!$F36),INDEX(Commandes!$D13:$DG13,,COLUMN(CF$8)-COLUMN($D$8)+1-(CONFIG!$E36+CONFIG!$F36)),0)*(1-CONFIG!$G36))*CONFIG!$D36</f>
        <v>0</v>
      </c>
      <c r="CG13" s="10">
        <f>((CONFIG!$G36*Commandes!CG13)+IF(ROUND((CG$8-CONFIG!$D$7)/31,0)&gt;=(CONFIG!$E36+CONFIG!$F36),INDEX(Commandes!$D13:$DG13,,COLUMN(CG$8)-COLUMN($D$8)+1-(CONFIG!$E36+CONFIG!$F36)),0)*(1-CONFIG!$G36))*CONFIG!$D36</f>
        <v>0</v>
      </c>
      <c r="CH13" s="10">
        <f>((CONFIG!$G36*Commandes!CH13)+IF(ROUND((CH$8-CONFIG!$D$7)/31,0)&gt;=(CONFIG!$E36+CONFIG!$F36),INDEX(Commandes!$D13:$DG13,,COLUMN(CH$8)-COLUMN($D$8)+1-(CONFIG!$E36+CONFIG!$F36)),0)*(1-CONFIG!$G36))*CONFIG!$D36</f>
        <v>0</v>
      </c>
      <c r="CI13" s="10">
        <f>((CONFIG!$G36*Commandes!CI13)+IF(ROUND((CI$8-CONFIG!$D$7)/31,0)&gt;=(CONFIG!$E36+CONFIG!$F36),INDEX(Commandes!$D13:$DG13,,COLUMN(CI$8)-COLUMN($D$8)+1-(CONFIG!$E36+CONFIG!$F36)),0)*(1-CONFIG!$G36))*CONFIG!$D36</f>
        <v>0</v>
      </c>
      <c r="CJ13" s="10">
        <f>((CONFIG!$G36*Commandes!CJ13)+IF(ROUND((CJ$8-CONFIG!$D$7)/31,0)&gt;=(CONFIG!$E36+CONFIG!$F36),INDEX(Commandes!$D13:$DG13,,COLUMN(CJ$8)-COLUMN($D$8)+1-(CONFIG!$E36+CONFIG!$F36)),0)*(1-CONFIG!$G36))*CONFIG!$D36</f>
        <v>0</v>
      </c>
      <c r="CK13" s="10">
        <f>((CONFIG!$G36*Commandes!CK13)+IF(ROUND((CK$8-CONFIG!$D$7)/31,0)&gt;=(CONFIG!$E36+CONFIG!$F36),INDEX(Commandes!$D13:$DG13,,COLUMN(CK$8)-COLUMN($D$8)+1-(CONFIG!$E36+CONFIG!$F36)),0)*(1-CONFIG!$G36))*CONFIG!$D36</f>
        <v>0</v>
      </c>
      <c r="CL13" s="10">
        <f>((CONFIG!$G36*Commandes!CL13)+IF(ROUND((CL$8-CONFIG!$D$7)/31,0)&gt;=(CONFIG!$E36+CONFIG!$F36),INDEX(Commandes!$D13:$DG13,,COLUMN(CL$8)-COLUMN($D$8)+1-(CONFIG!$E36+CONFIG!$F36)),0)*(1-CONFIG!$G36))*CONFIG!$D36</f>
        <v>0</v>
      </c>
      <c r="CM13" s="10">
        <f>((CONFIG!$G36*Commandes!CM13)+IF(ROUND((CM$8-CONFIG!$D$7)/31,0)&gt;=(CONFIG!$E36+CONFIG!$F36),INDEX(Commandes!$D13:$DG13,,COLUMN(CM$8)-COLUMN($D$8)+1-(CONFIG!$E36+CONFIG!$F36)),0)*(1-CONFIG!$G36))*CONFIG!$D36</f>
        <v>0</v>
      </c>
      <c r="CN13" s="10">
        <f>((CONFIG!$G36*Commandes!CN13)+IF(ROUND((CN$8-CONFIG!$D$7)/31,0)&gt;=(CONFIG!$E36+CONFIG!$F36),INDEX(Commandes!$D13:$DG13,,COLUMN(CN$8)-COLUMN($D$8)+1-(CONFIG!$E36+CONFIG!$F36)),0)*(1-CONFIG!$G36))*CONFIG!$D36</f>
        <v>0</v>
      </c>
      <c r="CO13" s="10">
        <f>((CONFIG!$G36*Commandes!CO13)+IF(ROUND((CO$8-CONFIG!$D$7)/31,0)&gt;=(CONFIG!$E36+CONFIG!$F36),INDEX(Commandes!$D13:$DG13,,COLUMN(CO$8)-COLUMN($D$8)+1-(CONFIG!$E36+CONFIG!$F36)),0)*(1-CONFIG!$G36))*CONFIG!$D36</f>
        <v>0</v>
      </c>
      <c r="CP13" s="10">
        <f>((CONFIG!$G36*Commandes!CP13)+IF(ROUND((CP$8-CONFIG!$D$7)/31,0)&gt;=(CONFIG!$E36+CONFIG!$F36),INDEX(Commandes!$D13:$DG13,,COLUMN(CP$8)-COLUMN($D$8)+1-(CONFIG!$E36+CONFIG!$F36)),0)*(1-CONFIG!$G36))*CONFIG!$D36</f>
        <v>0</v>
      </c>
      <c r="CQ13" s="10">
        <f>((CONFIG!$G36*Commandes!CQ13)+IF(ROUND((CQ$8-CONFIG!$D$7)/31,0)&gt;=(CONFIG!$E36+CONFIG!$F36),INDEX(Commandes!$D13:$DG13,,COLUMN(CQ$8)-COLUMN($D$8)+1-(CONFIG!$E36+CONFIG!$F36)),0)*(1-CONFIG!$G36))*CONFIG!$D36</f>
        <v>0</v>
      </c>
      <c r="CR13" s="10">
        <f>((CONFIG!$G36*Commandes!CR13)+IF(ROUND((CR$8-CONFIG!$D$7)/31,0)&gt;=(CONFIG!$E36+CONFIG!$F36),INDEX(Commandes!$D13:$DG13,,COLUMN(CR$8)-COLUMN($D$8)+1-(CONFIG!$E36+CONFIG!$F36)),0)*(1-CONFIG!$G36))*CONFIG!$D36</f>
        <v>0</v>
      </c>
      <c r="CS13" s="10">
        <f>((CONFIG!$G36*Commandes!CS13)+IF(ROUND((CS$8-CONFIG!$D$7)/31,0)&gt;=(CONFIG!$E36+CONFIG!$F36),INDEX(Commandes!$D13:$DG13,,COLUMN(CS$8)-COLUMN($D$8)+1-(CONFIG!$E36+CONFIG!$F36)),0)*(1-CONFIG!$G36))*CONFIG!$D36</f>
        <v>0</v>
      </c>
      <c r="CT13" s="10">
        <f>((CONFIG!$G36*Commandes!CT13)+IF(ROUND((CT$8-CONFIG!$D$7)/31,0)&gt;=(CONFIG!$E36+CONFIG!$F36),INDEX(Commandes!$D13:$DG13,,COLUMN(CT$8)-COLUMN($D$8)+1-(CONFIG!$E36+CONFIG!$F36)),0)*(1-CONFIG!$G36))*CONFIG!$D36</f>
        <v>0</v>
      </c>
      <c r="CU13" s="10">
        <f>((CONFIG!$G36*Commandes!CU13)+IF(ROUND((CU$8-CONFIG!$D$7)/31,0)&gt;=(CONFIG!$E36+CONFIG!$F36),INDEX(Commandes!$D13:$DG13,,COLUMN(CU$8)-COLUMN($D$8)+1-(CONFIG!$E36+CONFIG!$F36)),0)*(1-CONFIG!$G36))*CONFIG!$D36</f>
        <v>0</v>
      </c>
      <c r="CV13" s="10">
        <f>((CONFIG!$G36*Commandes!CV13)+IF(ROUND((CV$8-CONFIG!$D$7)/31,0)&gt;=(CONFIG!$E36+CONFIG!$F36),INDEX(Commandes!$D13:$DG13,,COLUMN(CV$8)-COLUMN($D$8)+1-(CONFIG!$E36+CONFIG!$F36)),0)*(1-CONFIG!$G36))*CONFIG!$D36</f>
        <v>0</v>
      </c>
      <c r="CW13" s="10">
        <f>((CONFIG!$G36*Commandes!CW13)+IF(ROUND((CW$8-CONFIG!$D$7)/31,0)&gt;=(CONFIG!$E36+CONFIG!$F36),INDEX(Commandes!$D13:$DG13,,COLUMN(CW$8)-COLUMN($D$8)+1-(CONFIG!$E36+CONFIG!$F36)),0)*(1-CONFIG!$G36))*CONFIG!$D36</f>
        <v>0</v>
      </c>
      <c r="CX13" s="10">
        <f>((CONFIG!$G36*Commandes!CX13)+IF(ROUND((CX$8-CONFIG!$D$7)/31,0)&gt;=(CONFIG!$E36+CONFIG!$F36),INDEX(Commandes!$D13:$DG13,,COLUMN(CX$8)-COLUMN($D$8)+1-(CONFIG!$E36+CONFIG!$F36)),0)*(1-CONFIG!$G36))*CONFIG!$D36</f>
        <v>0</v>
      </c>
      <c r="CY13" s="10">
        <f>((CONFIG!$G36*Commandes!CY13)+IF(ROUND((CY$8-CONFIG!$D$7)/31,0)&gt;=(CONFIG!$E36+CONFIG!$F36),INDEX(Commandes!$D13:$DG13,,COLUMN(CY$8)-COLUMN($D$8)+1-(CONFIG!$E36+CONFIG!$F36)),0)*(1-CONFIG!$G36))*CONFIG!$D36</f>
        <v>0</v>
      </c>
      <c r="CZ13" s="10">
        <f>((CONFIG!$G36*Commandes!CZ13)+IF(ROUND((CZ$8-CONFIG!$D$7)/31,0)&gt;=(CONFIG!$E36+CONFIG!$F36),INDEX(Commandes!$D13:$DG13,,COLUMN(CZ$8)-COLUMN($D$8)+1-(CONFIG!$E36+CONFIG!$F36)),0)*(1-CONFIG!$G36))*CONFIG!$D36</f>
        <v>0</v>
      </c>
      <c r="DA13" s="10">
        <f>((CONFIG!$G36*Commandes!DA13)+IF(ROUND((DA$8-CONFIG!$D$7)/31,0)&gt;=(CONFIG!$E36+CONFIG!$F36),INDEX(Commandes!$D13:$DG13,,COLUMN(DA$8)-COLUMN($D$8)+1-(CONFIG!$E36+CONFIG!$F36)),0)*(1-CONFIG!$G36))*CONFIG!$D36</f>
        <v>0</v>
      </c>
      <c r="DB13" s="10">
        <f>((CONFIG!$G36*Commandes!DB13)+IF(ROUND((DB$8-CONFIG!$D$7)/31,0)&gt;=(CONFIG!$E36+CONFIG!$F36),INDEX(Commandes!$D13:$DG13,,COLUMN(DB$8)-COLUMN($D$8)+1-(CONFIG!$E36+CONFIG!$F36)),0)*(1-CONFIG!$G36))*CONFIG!$D36</f>
        <v>0</v>
      </c>
      <c r="DC13" s="10">
        <f>((CONFIG!$G36*Commandes!DC13)+IF(ROUND((DC$8-CONFIG!$D$7)/31,0)&gt;=(CONFIG!$E36+CONFIG!$F36),INDEX(Commandes!$D13:$DG13,,COLUMN(DC$8)-COLUMN($D$8)+1-(CONFIG!$E36+CONFIG!$F36)),0)*(1-CONFIG!$G36))*CONFIG!$D36</f>
        <v>0</v>
      </c>
      <c r="DD13" s="10">
        <f>((CONFIG!$G36*Commandes!DD13)+IF(ROUND((DD$8-CONFIG!$D$7)/31,0)&gt;=(CONFIG!$E36+CONFIG!$F36),INDEX(Commandes!$D13:$DG13,,COLUMN(DD$8)-COLUMN($D$8)+1-(CONFIG!$E36+CONFIG!$F36)),0)*(1-CONFIG!$G36))*CONFIG!$D36</f>
        <v>0</v>
      </c>
      <c r="DE13" s="10">
        <f>((CONFIG!$G36*Commandes!DE13)+IF(ROUND((DE$8-CONFIG!$D$7)/31,0)&gt;=(CONFIG!$E36+CONFIG!$F36),INDEX(Commandes!$D13:$DG13,,COLUMN(DE$8)-COLUMN($D$8)+1-(CONFIG!$E36+CONFIG!$F36)),0)*(1-CONFIG!$G36))*CONFIG!$D36</f>
        <v>0</v>
      </c>
      <c r="DF13" s="10">
        <f>((CONFIG!$G36*Commandes!DF13)+IF(ROUND((DF$8-CONFIG!$D$7)/31,0)&gt;=(CONFIG!$E36+CONFIG!$F36),INDEX(Commandes!$D13:$DG13,,COLUMN(DF$8)-COLUMN($D$8)+1-(CONFIG!$E36+CONFIG!$F36)),0)*(1-CONFIG!$G36))*CONFIG!$D36</f>
        <v>0</v>
      </c>
      <c r="DG13" s="10">
        <f>((CONFIG!$G36*Commandes!DG13)+IF(ROUND((DG$8-CONFIG!$D$7)/31,0)&gt;=(CONFIG!$E36+CONFIG!$F36),INDEX(Commandes!$D13:$DG13,,COLUMN(DG$8)-COLUMN($D$8)+1-(CONFIG!$E36+CONFIG!$F36)),0)*(1-CONFIG!$G36))*CONFIG!$D36</f>
        <v>0</v>
      </c>
    </row>
    <row r="14">
      <c r="C14" s="6">
        <f>CONFIG!$C$19</f>
        <v>0</v>
      </c>
      <c r="D14" s="10">
        <f>((CONFIG!$G37*Commandes!D14)+IF(ROUND((D$8-CONFIG!$D$7)/31,0)&gt;=(CONFIG!$E37+CONFIG!$F37),INDEX(Commandes!$D14:$DG14,,COLUMN(D$8)-COLUMN($D$8)+1-(CONFIG!$E37+CONFIG!$F37)),0)*(1-CONFIG!$G37))*CONFIG!$D37</f>
        <v>0</v>
      </c>
      <c r="E14" s="10">
        <f>((CONFIG!$G37*Commandes!E14)+IF(ROUND((E$8-CONFIG!$D$7)/31,0)&gt;=(CONFIG!$E37+CONFIG!$F37),INDEX(Commandes!$D14:$DG14,,COLUMN(E$8)-COLUMN($D$8)+1-(CONFIG!$E37+CONFIG!$F37)),0)*(1-CONFIG!$G37))*CONFIG!$D37</f>
        <v>0</v>
      </c>
      <c r="F14" s="10">
        <f>((CONFIG!$G37*Commandes!F14)+IF(ROUND((F$8-CONFIG!$D$7)/31,0)&gt;=(CONFIG!$E37+CONFIG!$F37),INDEX(Commandes!$D14:$DG14,,COLUMN(F$8)-COLUMN($D$8)+1-(CONFIG!$E37+CONFIG!$F37)),0)*(1-CONFIG!$G37))*CONFIG!$D37</f>
        <v>0</v>
      </c>
      <c r="G14" s="10">
        <f>((CONFIG!$G37*Commandes!G14)+IF(ROUND((G$8-CONFIG!$D$7)/31,0)&gt;=(CONFIG!$E37+CONFIG!$F37),INDEX(Commandes!$D14:$DG14,,COLUMN(G$8)-COLUMN($D$8)+1-(CONFIG!$E37+CONFIG!$F37)),0)*(1-CONFIG!$G37))*CONFIG!$D37</f>
        <v>0</v>
      </c>
      <c r="H14" s="10">
        <f>((CONFIG!$G37*Commandes!H14)+IF(ROUND((H$8-CONFIG!$D$7)/31,0)&gt;=(CONFIG!$E37+CONFIG!$F37),INDEX(Commandes!$D14:$DG14,,COLUMN(H$8)-COLUMN($D$8)+1-(CONFIG!$E37+CONFIG!$F37)),0)*(1-CONFIG!$G37))*CONFIG!$D37</f>
        <v>0</v>
      </c>
      <c r="I14" s="10">
        <f>((CONFIG!$G37*Commandes!I14)+IF(ROUND((I$8-CONFIG!$D$7)/31,0)&gt;=(CONFIG!$E37+CONFIG!$F37),INDEX(Commandes!$D14:$DG14,,COLUMN(I$8)-COLUMN($D$8)+1-(CONFIG!$E37+CONFIG!$F37)),0)*(1-CONFIG!$G37))*CONFIG!$D37</f>
        <v>0</v>
      </c>
      <c r="J14" s="10">
        <f>((CONFIG!$G37*Commandes!J14)+IF(ROUND((J$8-CONFIG!$D$7)/31,0)&gt;=(CONFIG!$E37+CONFIG!$F37),INDEX(Commandes!$D14:$DG14,,COLUMN(J$8)-COLUMN($D$8)+1-(CONFIG!$E37+CONFIG!$F37)),0)*(1-CONFIG!$G37))*CONFIG!$D37</f>
        <v>0</v>
      </c>
      <c r="K14" s="10">
        <f>((CONFIG!$G37*Commandes!K14)+IF(ROUND((K$8-CONFIG!$D$7)/31,0)&gt;=(CONFIG!$E37+CONFIG!$F37),INDEX(Commandes!$D14:$DG14,,COLUMN(K$8)-COLUMN($D$8)+1-(CONFIG!$E37+CONFIG!$F37)),0)*(1-CONFIG!$G37))*CONFIG!$D37</f>
        <v>0</v>
      </c>
      <c r="L14" s="10">
        <f>((CONFIG!$G37*Commandes!L14)+IF(ROUND((L$8-CONFIG!$D$7)/31,0)&gt;=(CONFIG!$E37+CONFIG!$F37),INDEX(Commandes!$D14:$DG14,,COLUMN(L$8)-COLUMN($D$8)+1-(CONFIG!$E37+CONFIG!$F37)),0)*(1-CONFIG!$G37))*CONFIG!$D37</f>
        <v>0</v>
      </c>
      <c r="M14" s="10">
        <f>((CONFIG!$G37*Commandes!M14)+IF(ROUND((M$8-CONFIG!$D$7)/31,0)&gt;=(CONFIG!$E37+CONFIG!$F37),INDEX(Commandes!$D14:$DG14,,COLUMN(M$8)-COLUMN($D$8)+1-(CONFIG!$E37+CONFIG!$F37)),0)*(1-CONFIG!$G37))*CONFIG!$D37</f>
        <v>0</v>
      </c>
      <c r="N14" s="10">
        <f>((CONFIG!$G37*Commandes!N14)+IF(ROUND((N$8-CONFIG!$D$7)/31,0)&gt;=(CONFIG!$E37+CONFIG!$F37),INDEX(Commandes!$D14:$DG14,,COLUMN(N$8)-COLUMN($D$8)+1-(CONFIG!$E37+CONFIG!$F37)),0)*(1-CONFIG!$G37))*CONFIG!$D37</f>
        <v>0</v>
      </c>
      <c r="O14" s="10">
        <f>((CONFIG!$G37*Commandes!O14)+IF(ROUND((O$8-CONFIG!$D$7)/31,0)&gt;=(CONFIG!$E37+CONFIG!$F37),INDEX(Commandes!$D14:$DG14,,COLUMN(O$8)-COLUMN($D$8)+1-(CONFIG!$E37+CONFIG!$F37)),0)*(1-CONFIG!$G37))*CONFIG!$D37</f>
        <v>0</v>
      </c>
      <c r="P14" s="10">
        <f>((CONFIG!$G37*Commandes!P14)+IF(ROUND((P$8-CONFIG!$D$7)/31,0)&gt;=(CONFIG!$E37+CONFIG!$F37),INDEX(Commandes!$D14:$DG14,,COLUMN(P$8)-COLUMN($D$8)+1-(CONFIG!$E37+CONFIG!$F37)),0)*(1-CONFIG!$G37))*CONFIG!$D37</f>
        <v>0</v>
      </c>
      <c r="Q14" s="10">
        <f>((CONFIG!$G37*Commandes!Q14)+IF(ROUND((Q$8-CONFIG!$D$7)/31,0)&gt;=(CONFIG!$E37+CONFIG!$F37),INDEX(Commandes!$D14:$DG14,,COLUMN(Q$8)-COLUMN($D$8)+1-(CONFIG!$E37+CONFIG!$F37)),0)*(1-CONFIG!$G37))*CONFIG!$D37</f>
        <v>0</v>
      </c>
      <c r="R14" s="10">
        <f>((CONFIG!$G37*Commandes!R14)+IF(ROUND((R$8-CONFIG!$D$7)/31,0)&gt;=(CONFIG!$E37+CONFIG!$F37),INDEX(Commandes!$D14:$DG14,,COLUMN(R$8)-COLUMN($D$8)+1-(CONFIG!$E37+CONFIG!$F37)),0)*(1-CONFIG!$G37))*CONFIG!$D37</f>
        <v>0</v>
      </c>
      <c r="S14" s="10">
        <f>((CONFIG!$G37*Commandes!S14)+IF(ROUND((S$8-CONFIG!$D$7)/31,0)&gt;=(CONFIG!$E37+CONFIG!$F37),INDEX(Commandes!$D14:$DG14,,COLUMN(S$8)-COLUMN($D$8)+1-(CONFIG!$E37+CONFIG!$F37)),0)*(1-CONFIG!$G37))*CONFIG!$D37</f>
        <v>0</v>
      </c>
      <c r="T14" s="10">
        <f>((CONFIG!$G37*Commandes!T14)+IF(ROUND((T$8-CONFIG!$D$7)/31,0)&gt;=(CONFIG!$E37+CONFIG!$F37),INDEX(Commandes!$D14:$DG14,,COLUMN(T$8)-COLUMN($D$8)+1-(CONFIG!$E37+CONFIG!$F37)),0)*(1-CONFIG!$G37))*CONFIG!$D37</f>
        <v>0</v>
      </c>
      <c r="U14" s="10">
        <f>((CONFIG!$G37*Commandes!U14)+IF(ROUND((U$8-CONFIG!$D$7)/31,0)&gt;=(CONFIG!$E37+CONFIG!$F37),INDEX(Commandes!$D14:$DG14,,COLUMN(U$8)-COLUMN($D$8)+1-(CONFIG!$E37+CONFIG!$F37)),0)*(1-CONFIG!$G37))*CONFIG!$D37</f>
        <v>0</v>
      </c>
      <c r="V14" s="10">
        <f>((CONFIG!$G37*Commandes!V14)+IF(ROUND((V$8-CONFIG!$D$7)/31,0)&gt;=(CONFIG!$E37+CONFIG!$F37),INDEX(Commandes!$D14:$DG14,,COLUMN(V$8)-COLUMN($D$8)+1-(CONFIG!$E37+CONFIG!$F37)),0)*(1-CONFIG!$G37))*CONFIG!$D37</f>
        <v>0</v>
      </c>
      <c r="W14" s="10">
        <f>((CONFIG!$G37*Commandes!W14)+IF(ROUND((W$8-CONFIG!$D$7)/31,0)&gt;=(CONFIG!$E37+CONFIG!$F37),INDEX(Commandes!$D14:$DG14,,COLUMN(W$8)-COLUMN($D$8)+1-(CONFIG!$E37+CONFIG!$F37)),0)*(1-CONFIG!$G37))*CONFIG!$D37</f>
        <v>0</v>
      </c>
      <c r="X14" s="10">
        <f>((CONFIG!$G37*Commandes!X14)+IF(ROUND((X$8-CONFIG!$D$7)/31,0)&gt;=(CONFIG!$E37+CONFIG!$F37),INDEX(Commandes!$D14:$DG14,,COLUMN(X$8)-COLUMN($D$8)+1-(CONFIG!$E37+CONFIG!$F37)),0)*(1-CONFIG!$G37))*CONFIG!$D37</f>
        <v>0</v>
      </c>
      <c r="Y14" s="10">
        <f>((CONFIG!$G37*Commandes!Y14)+IF(ROUND((Y$8-CONFIG!$D$7)/31,0)&gt;=(CONFIG!$E37+CONFIG!$F37),INDEX(Commandes!$D14:$DG14,,COLUMN(Y$8)-COLUMN($D$8)+1-(CONFIG!$E37+CONFIG!$F37)),0)*(1-CONFIG!$G37))*CONFIG!$D37</f>
        <v>0</v>
      </c>
      <c r="Z14" s="10">
        <f>((CONFIG!$G37*Commandes!Z14)+IF(ROUND((Z$8-CONFIG!$D$7)/31,0)&gt;=(CONFIG!$E37+CONFIG!$F37),INDEX(Commandes!$D14:$DG14,,COLUMN(Z$8)-COLUMN($D$8)+1-(CONFIG!$E37+CONFIG!$F37)),0)*(1-CONFIG!$G37))*CONFIG!$D37</f>
        <v>0</v>
      </c>
      <c r="AA14" s="10">
        <f>((CONFIG!$G37*Commandes!AA14)+IF(ROUND((AA$8-CONFIG!$D$7)/31,0)&gt;=(CONFIG!$E37+CONFIG!$F37),INDEX(Commandes!$D14:$DG14,,COLUMN(AA$8)-COLUMN($D$8)+1-(CONFIG!$E37+CONFIG!$F37)),0)*(1-CONFIG!$G37))*CONFIG!$D37</f>
        <v>0</v>
      </c>
      <c r="AB14" s="10">
        <f>((CONFIG!$G37*Commandes!AB14)+IF(ROUND((AB$8-CONFIG!$D$7)/31,0)&gt;=(CONFIG!$E37+CONFIG!$F37),INDEX(Commandes!$D14:$DG14,,COLUMN(AB$8)-COLUMN($D$8)+1-(CONFIG!$E37+CONFIG!$F37)),0)*(1-CONFIG!$G37))*CONFIG!$D37</f>
        <v>0</v>
      </c>
      <c r="AC14" s="10">
        <f>((CONFIG!$G37*Commandes!AC14)+IF(ROUND((AC$8-CONFIG!$D$7)/31,0)&gt;=(CONFIG!$E37+CONFIG!$F37),INDEX(Commandes!$D14:$DG14,,COLUMN(AC$8)-COLUMN($D$8)+1-(CONFIG!$E37+CONFIG!$F37)),0)*(1-CONFIG!$G37))*CONFIG!$D37</f>
        <v>0</v>
      </c>
      <c r="AD14" s="10">
        <f>((CONFIG!$G37*Commandes!AD14)+IF(ROUND((AD$8-CONFIG!$D$7)/31,0)&gt;=(CONFIG!$E37+CONFIG!$F37),INDEX(Commandes!$D14:$DG14,,COLUMN(AD$8)-COLUMN($D$8)+1-(CONFIG!$E37+CONFIG!$F37)),0)*(1-CONFIG!$G37))*CONFIG!$D37</f>
        <v>0</v>
      </c>
      <c r="AE14" s="10">
        <f>((CONFIG!$G37*Commandes!AE14)+IF(ROUND((AE$8-CONFIG!$D$7)/31,0)&gt;=(CONFIG!$E37+CONFIG!$F37),INDEX(Commandes!$D14:$DG14,,COLUMN(AE$8)-COLUMN($D$8)+1-(CONFIG!$E37+CONFIG!$F37)),0)*(1-CONFIG!$G37))*CONFIG!$D37</f>
        <v>0</v>
      </c>
      <c r="AF14" s="10">
        <f>((CONFIG!$G37*Commandes!AF14)+IF(ROUND((AF$8-CONFIG!$D$7)/31,0)&gt;=(CONFIG!$E37+CONFIG!$F37),INDEX(Commandes!$D14:$DG14,,COLUMN(AF$8)-COLUMN($D$8)+1-(CONFIG!$E37+CONFIG!$F37)),0)*(1-CONFIG!$G37))*CONFIG!$D37</f>
        <v>0</v>
      </c>
      <c r="AG14" s="10">
        <f>((CONFIG!$G37*Commandes!AG14)+IF(ROUND((AG$8-CONFIG!$D$7)/31,0)&gt;=(CONFIG!$E37+CONFIG!$F37),INDEX(Commandes!$D14:$DG14,,COLUMN(AG$8)-COLUMN($D$8)+1-(CONFIG!$E37+CONFIG!$F37)),0)*(1-CONFIG!$G37))*CONFIG!$D37</f>
        <v>0</v>
      </c>
      <c r="AH14" s="10">
        <f>((CONFIG!$G37*Commandes!AH14)+IF(ROUND((AH$8-CONFIG!$D$7)/31,0)&gt;=(CONFIG!$E37+CONFIG!$F37),INDEX(Commandes!$D14:$DG14,,COLUMN(AH$8)-COLUMN($D$8)+1-(CONFIG!$E37+CONFIG!$F37)),0)*(1-CONFIG!$G37))*CONFIG!$D37</f>
        <v>0</v>
      </c>
      <c r="AI14" s="10">
        <f>((CONFIG!$G37*Commandes!AI14)+IF(ROUND((AI$8-CONFIG!$D$7)/31,0)&gt;=(CONFIG!$E37+CONFIG!$F37),INDEX(Commandes!$D14:$DG14,,COLUMN(AI$8)-COLUMN($D$8)+1-(CONFIG!$E37+CONFIG!$F37)),0)*(1-CONFIG!$G37))*CONFIG!$D37</f>
        <v>0</v>
      </c>
      <c r="AJ14" s="10">
        <f>((CONFIG!$G37*Commandes!AJ14)+IF(ROUND((AJ$8-CONFIG!$D$7)/31,0)&gt;=(CONFIG!$E37+CONFIG!$F37),INDEX(Commandes!$D14:$DG14,,COLUMN(AJ$8)-COLUMN($D$8)+1-(CONFIG!$E37+CONFIG!$F37)),0)*(1-CONFIG!$G37))*CONFIG!$D37</f>
        <v>0</v>
      </c>
      <c r="AK14" s="10">
        <f>((CONFIG!$G37*Commandes!AK14)+IF(ROUND((AK$8-CONFIG!$D$7)/31,0)&gt;=(CONFIG!$E37+CONFIG!$F37),INDEX(Commandes!$D14:$DG14,,COLUMN(AK$8)-COLUMN($D$8)+1-(CONFIG!$E37+CONFIG!$F37)),0)*(1-CONFIG!$G37))*CONFIG!$D37</f>
        <v>0</v>
      </c>
      <c r="AL14" s="10">
        <f>((CONFIG!$G37*Commandes!AL14)+IF(ROUND((AL$8-CONFIG!$D$7)/31,0)&gt;=(CONFIG!$E37+CONFIG!$F37),INDEX(Commandes!$D14:$DG14,,COLUMN(AL$8)-COLUMN($D$8)+1-(CONFIG!$E37+CONFIG!$F37)),0)*(1-CONFIG!$G37))*CONFIG!$D37</f>
        <v>0</v>
      </c>
      <c r="AM14" s="10">
        <f>((CONFIG!$G37*Commandes!AM14)+IF(ROUND((AM$8-CONFIG!$D$7)/31,0)&gt;=(CONFIG!$E37+CONFIG!$F37),INDEX(Commandes!$D14:$DG14,,COLUMN(AM$8)-COLUMN($D$8)+1-(CONFIG!$E37+CONFIG!$F37)),0)*(1-CONFIG!$G37))*CONFIG!$D37</f>
        <v>0</v>
      </c>
      <c r="AN14" s="10">
        <f>((CONFIG!$G37*Commandes!AN14)+IF(ROUND((AN$8-CONFIG!$D$7)/31,0)&gt;=(CONFIG!$E37+CONFIG!$F37),INDEX(Commandes!$D14:$DG14,,COLUMN(AN$8)-COLUMN($D$8)+1-(CONFIG!$E37+CONFIG!$F37)),0)*(1-CONFIG!$G37))*CONFIG!$D37</f>
        <v>0</v>
      </c>
      <c r="AO14" s="10">
        <f>((CONFIG!$G37*Commandes!AO14)+IF(ROUND((AO$8-CONFIG!$D$7)/31,0)&gt;=(CONFIG!$E37+CONFIG!$F37),INDEX(Commandes!$D14:$DG14,,COLUMN(AO$8)-COLUMN($D$8)+1-(CONFIG!$E37+CONFIG!$F37)),0)*(1-CONFIG!$G37))*CONFIG!$D37</f>
        <v>0</v>
      </c>
      <c r="AP14" s="10">
        <f>((CONFIG!$G37*Commandes!AP14)+IF(ROUND((AP$8-CONFIG!$D$7)/31,0)&gt;=(CONFIG!$E37+CONFIG!$F37),INDEX(Commandes!$D14:$DG14,,COLUMN(AP$8)-COLUMN($D$8)+1-(CONFIG!$E37+CONFIG!$F37)),0)*(1-CONFIG!$G37))*CONFIG!$D37</f>
        <v>0</v>
      </c>
      <c r="AQ14" s="10">
        <f>((CONFIG!$G37*Commandes!AQ14)+IF(ROUND((AQ$8-CONFIG!$D$7)/31,0)&gt;=(CONFIG!$E37+CONFIG!$F37),INDEX(Commandes!$D14:$DG14,,COLUMN(AQ$8)-COLUMN($D$8)+1-(CONFIG!$E37+CONFIG!$F37)),0)*(1-CONFIG!$G37))*CONFIG!$D37</f>
        <v>0</v>
      </c>
      <c r="AR14" s="10">
        <f>((CONFIG!$G37*Commandes!AR14)+IF(ROUND((AR$8-CONFIG!$D$7)/31,0)&gt;=(CONFIG!$E37+CONFIG!$F37),INDEX(Commandes!$D14:$DG14,,COLUMN(AR$8)-COLUMN($D$8)+1-(CONFIG!$E37+CONFIG!$F37)),0)*(1-CONFIG!$G37))*CONFIG!$D37</f>
        <v>0</v>
      </c>
      <c r="AS14" s="10">
        <f>((CONFIG!$G37*Commandes!AS14)+IF(ROUND((AS$8-CONFIG!$D$7)/31,0)&gt;=(CONFIG!$E37+CONFIG!$F37),INDEX(Commandes!$D14:$DG14,,COLUMN(AS$8)-COLUMN($D$8)+1-(CONFIG!$E37+CONFIG!$F37)),0)*(1-CONFIG!$G37))*CONFIG!$D37</f>
        <v>0</v>
      </c>
      <c r="AT14" s="10">
        <f>((CONFIG!$G37*Commandes!AT14)+IF(ROUND((AT$8-CONFIG!$D$7)/31,0)&gt;=(CONFIG!$E37+CONFIG!$F37),INDEX(Commandes!$D14:$DG14,,COLUMN(AT$8)-COLUMN($D$8)+1-(CONFIG!$E37+CONFIG!$F37)),0)*(1-CONFIG!$G37))*CONFIG!$D37</f>
        <v>0</v>
      </c>
      <c r="AU14" s="10">
        <f>((CONFIG!$G37*Commandes!AU14)+IF(ROUND((AU$8-CONFIG!$D$7)/31,0)&gt;=(CONFIG!$E37+CONFIG!$F37),INDEX(Commandes!$D14:$DG14,,COLUMN(AU$8)-COLUMN($D$8)+1-(CONFIG!$E37+CONFIG!$F37)),0)*(1-CONFIG!$G37))*CONFIG!$D37</f>
        <v>0</v>
      </c>
      <c r="AV14" s="10">
        <f>((CONFIG!$G37*Commandes!AV14)+IF(ROUND((AV$8-CONFIG!$D$7)/31,0)&gt;=(CONFIG!$E37+CONFIG!$F37),INDEX(Commandes!$D14:$DG14,,COLUMN(AV$8)-COLUMN($D$8)+1-(CONFIG!$E37+CONFIG!$F37)),0)*(1-CONFIG!$G37))*CONFIG!$D37</f>
        <v>0</v>
      </c>
      <c r="AW14" s="10">
        <f>((CONFIG!$G37*Commandes!AW14)+IF(ROUND((AW$8-CONFIG!$D$7)/31,0)&gt;=(CONFIG!$E37+CONFIG!$F37),INDEX(Commandes!$D14:$DG14,,COLUMN(AW$8)-COLUMN($D$8)+1-(CONFIG!$E37+CONFIG!$F37)),0)*(1-CONFIG!$G37))*CONFIG!$D37</f>
        <v>0</v>
      </c>
      <c r="AX14" s="10">
        <f>((CONFIG!$G37*Commandes!AX14)+IF(ROUND((AX$8-CONFIG!$D$7)/31,0)&gt;=(CONFIG!$E37+CONFIG!$F37),INDEX(Commandes!$D14:$DG14,,COLUMN(AX$8)-COLUMN($D$8)+1-(CONFIG!$E37+CONFIG!$F37)),0)*(1-CONFIG!$G37))*CONFIG!$D37</f>
        <v>0</v>
      </c>
      <c r="AY14" s="10">
        <f>((CONFIG!$G37*Commandes!AY14)+IF(ROUND((AY$8-CONFIG!$D$7)/31,0)&gt;=(CONFIG!$E37+CONFIG!$F37),INDEX(Commandes!$D14:$DG14,,COLUMN(AY$8)-COLUMN($D$8)+1-(CONFIG!$E37+CONFIG!$F37)),0)*(1-CONFIG!$G37))*CONFIG!$D37</f>
        <v>0</v>
      </c>
      <c r="AZ14" s="10">
        <f>((CONFIG!$G37*Commandes!AZ14)+IF(ROUND((AZ$8-CONFIG!$D$7)/31,0)&gt;=(CONFIG!$E37+CONFIG!$F37),INDEX(Commandes!$D14:$DG14,,COLUMN(AZ$8)-COLUMN($D$8)+1-(CONFIG!$E37+CONFIG!$F37)),0)*(1-CONFIG!$G37))*CONFIG!$D37</f>
        <v>0</v>
      </c>
      <c r="BA14" s="10">
        <f>((CONFIG!$G37*Commandes!BA14)+IF(ROUND((BA$8-CONFIG!$D$7)/31,0)&gt;=(CONFIG!$E37+CONFIG!$F37),INDEX(Commandes!$D14:$DG14,,COLUMN(BA$8)-COLUMN($D$8)+1-(CONFIG!$E37+CONFIG!$F37)),0)*(1-CONFIG!$G37))*CONFIG!$D37</f>
        <v>0</v>
      </c>
      <c r="BB14" s="10">
        <f>((CONFIG!$G37*Commandes!BB14)+IF(ROUND((BB$8-CONFIG!$D$7)/31,0)&gt;=(CONFIG!$E37+CONFIG!$F37),INDEX(Commandes!$D14:$DG14,,COLUMN(BB$8)-COLUMN($D$8)+1-(CONFIG!$E37+CONFIG!$F37)),0)*(1-CONFIG!$G37))*CONFIG!$D37</f>
        <v>0</v>
      </c>
      <c r="BC14" s="10">
        <f>((CONFIG!$G37*Commandes!BC14)+IF(ROUND((BC$8-CONFIG!$D$7)/31,0)&gt;=(CONFIG!$E37+CONFIG!$F37),INDEX(Commandes!$D14:$DG14,,COLUMN(BC$8)-COLUMN($D$8)+1-(CONFIG!$E37+CONFIG!$F37)),0)*(1-CONFIG!$G37))*CONFIG!$D37</f>
        <v>0</v>
      </c>
      <c r="BD14" s="10">
        <f>((CONFIG!$G37*Commandes!BD14)+IF(ROUND((BD$8-CONFIG!$D$7)/31,0)&gt;=(CONFIG!$E37+CONFIG!$F37),INDEX(Commandes!$D14:$DG14,,COLUMN(BD$8)-COLUMN($D$8)+1-(CONFIG!$E37+CONFIG!$F37)),0)*(1-CONFIG!$G37))*CONFIG!$D37</f>
        <v>0</v>
      </c>
      <c r="BE14" s="10">
        <f>((CONFIG!$G37*Commandes!BE14)+IF(ROUND((BE$8-CONFIG!$D$7)/31,0)&gt;=(CONFIG!$E37+CONFIG!$F37),INDEX(Commandes!$D14:$DG14,,COLUMN(BE$8)-COLUMN($D$8)+1-(CONFIG!$E37+CONFIG!$F37)),0)*(1-CONFIG!$G37))*CONFIG!$D37</f>
        <v>0</v>
      </c>
      <c r="BF14" s="10">
        <f>((CONFIG!$G37*Commandes!BF14)+IF(ROUND((BF$8-CONFIG!$D$7)/31,0)&gt;=(CONFIG!$E37+CONFIG!$F37),INDEX(Commandes!$D14:$DG14,,COLUMN(BF$8)-COLUMN($D$8)+1-(CONFIG!$E37+CONFIG!$F37)),0)*(1-CONFIG!$G37))*CONFIG!$D37</f>
        <v>0</v>
      </c>
      <c r="BG14" s="10">
        <f>((CONFIG!$G37*Commandes!BG14)+IF(ROUND((BG$8-CONFIG!$D$7)/31,0)&gt;=(CONFIG!$E37+CONFIG!$F37),INDEX(Commandes!$D14:$DG14,,COLUMN(BG$8)-COLUMN($D$8)+1-(CONFIG!$E37+CONFIG!$F37)),0)*(1-CONFIG!$G37))*CONFIG!$D37</f>
        <v>0</v>
      </c>
      <c r="BH14" s="10">
        <f>((CONFIG!$G37*Commandes!BH14)+IF(ROUND((BH$8-CONFIG!$D$7)/31,0)&gt;=(CONFIG!$E37+CONFIG!$F37),INDEX(Commandes!$D14:$DG14,,COLUMN(BH$8)-COLUMN($D$8)+1-(CONFIG!$E37+CONFIG!$F37)),0)*(1-CONFIG!$G37))*CONFIG!$D37</f>
        <v>0</v>
      </c>
      <c r="BI14" s="10">
        <f>((CONFIG!$G37*Commandes!BI14)+IF(ROUND((BI$8-CONFIG!$D$7)/31,0)&gt;=(CONFIG!$E37+CONFIG!$F37),INDEX(Commandes!$D14:$DG14,,COLUMN(BI$8)-COLUMN($D$8)+1-(CONFIG!$E37+CONFIG!$F37)),0)*(1-CONFIG!$G37))*CONFIG!$D37</f>
        <v>0</v>
      </c>
      <c r="BJ14" s="10">
        <f>((CONFIG!$G37*Commandes!BJ14)+IF(ROUND((BJ$8-CONFIG!$D$7)/31,0)&gt;=(CONFIG!$E37+CONFIG!$F37),INDEX(Commandes!$D14:$DG14,,COLUMN(BJ$8)-COLUMN($D$8)+1-(CONFIG!$E37+CONFIG!$F37)),0)*(1-CONFIG!$G37))*CONFIG!$D37</f>
        <v>0</v>
      </c>
      <c r="BK14" s="10">
        <f>((CONFIG!$G37*Commandes!BK14)+IF(ROUND((BK$8-CONFIG!$D$7)/31,0)&gt;=(CONFIG!$E37+CONFIG!$F37),INDEX(Commandes!$D14:$DG14,,COLUMN(BK$8)-COLUMN($D$8)+1-(CONFIG!$E37+CONFIG!$F37)),0)*(1-CONFIG!$G37))*CONFIG!$D37</f>
        <v>0</v>
      </c>
      <c r="BL14" s="10">
        <f>((CONFIG!$G37*Commandes!BL14)+IF(ROUND((BL$8-CONFIG!$D$7)/31,0)&gt;=(CONFIG!$E37+CONFIG!$F37),INDEX(Commandes!$D14:$DG14,,COLUMN(BL$8)-COLUMN($D$8)+1-(CONFIG!$E37+CONFIG!$F37)),0)*(1-CONFIG!$G37))*CONFIG!$D37</f>
        <v>0</v>
      </c>
      <c r="BM14" s="10">
        <f>((CONFIG!$G37*Commandes!BM14)+IF(ROUND((BM$8-CONFIG!$D$7)/31,0)&gt;=(CONFIG!$E37+CONFIG!$F37),INDEX(Commandes!$D14:$DG14,,COLUMN(BM$8)-COLUMN($D$8)+1-(CONFIG!$E37+CONFIG!$F37)),0)*(1-CONFIG!$G37))*CONFIG!$D37</f>
        <v>0</v>
      </c>
      <c r="BN14" s="10">
        <f>((CONFIG!$G37*Commandes!BN14)+IF(ROUND((BN$8-CONFIG!$D$7)/31,0)&gt;=(CONFIG!$E37+CONFIG!$F37),INDEX(Commandes!$D14:$DG14,,COLUMN(BN$8)-COLUMN($D$8)+1-(CONFIG!$E37+CONFIG!$F37)),0)*(1-CONFIG!$G37))*CONFIG!$D37</f>
        <v>0</v>
      </c>
      <c r="BO14" s="10">
        <f>((CONFIG!$G37*Commandes!BO14)+IF(ROUND((BO$8-CONFIG!$D$7)/31,0)&gt;=(CONFIG!$E37+CONFIG!$F37),INDEX(Commandes!$D14:$DG14,,COLUMN(BO$8)-COLUMN($D$8)+1-(CONFIG!$E37+CONFIG!$F37)),0)*(1-CONFIG!$G37))*CONFIG!$D37</f>
        <v>0</v>
      </c>
      <c r="BP14" s="10">
        <f>((CONFIG!$G37*Commandes!BP14)+IF(ROUND((BP$8-CONFIG!$D$7)/31,0)&gt;=(CONFIG!$E37+CONFIG!$F37),INDEX(Commandes!$D14:$DG14,,COLUMN(BP$8)-COLUMN($D$8)+1-(CONFIG!$E37+CONFIG!$F37)),0)*(1-CONFIG!$G37))*CONFIG!$D37</f>
        <v>0</v>
      </c>
      <c r="BQ14" s="10">
        <f>((CONFIG!$G37*Commandes!BQ14)+IF(ROUND((BQ$8-CONFIG!$D$7)/31,0)&gt;=(CONFIG!$E37+CONFIG!$F37),INDEX(Commandes!$D14:$DG14,,COLUMN(BQ$8)-COLUMN($D$8)+1-(CONFIG!$E37+CONFIG!$F37)),0)*(1-CONFIG!$G37))*CONFIG!$D37</f>
        <v>0</v>
      </c>
      <c r="BR14" s="10">
        <f>((CONFIG!$G37*Commandes!BR14)+IF(ROUND((BR$8-CONFIG!$D$7)/31,0)&gt;=(CONFIG!$E37+CONFIG!$F37),INDEX(Commandes!$D14:$DG14,,COLUMN(BR$8)-COLUMN($D$8)+1-(CONFIG!$E37+CONFIG!$F37)),0)*(1-CONFIG!$G37))*CONFIG!$D37</f>
        <v>0</v>
      </c>
      <c r="BS14" s="10">
        <f>((CONFIG!$G37*Commandes!BS14)+IF(ROUND((BS$8-CONFIG!$D$7)/31,0)&gt;=(CONFIG!$E37+CONFIG!$F37),INDEX(Commandes!$D14:$DG14,,COLUMN(BS$8)-COLUMN($D$8)+1-(CONFIG!$E37+CONFIG!$F37)),0)*(1-CONFIG!$G37))*CONFIG!$D37</f>
        <v>0</v>
      </c>
      <c r="BT14" s="10">
        <f>((CONFIG!$G37*Commandes!BT14)+IF(ROUND((BT$8-CONFIG!$D$7)/31,0)&gt;=(CONFIG!$E37+CONFIG!$F37),INDEX(Commandes!$D14:$DG14,,COLUMN(BT$8)-COLUMN($D$8)+1-(CONFIG!$E37+CONFIG!$F37)),0)*(1-CONFIG!$G37))*CONFIG!$D37</f>
        <v>0</v>
      </c>
      <c r="BU14" s="10">
        <f>((CONFIG!$G37*Commandes!BU14)+IF(ROUND((BU$8-CONFIG!$D$7)/31,0)&gt;=(CONFIG!$E37+CONFIG!$F37),INDEX(Commandes!$D14:$DG14,,COLUMN(BU$8)-COLUMN($D$8)+1-(CONFIG!$E37+CONFIG!$F37)),0)*(1-CONFIG!$G37))*CONFIG!$D37</f>
        <v>0</v>
      </c>
      <c r="BV14" s="10">
        <f>((CONFIG!$G37*Commandes!BV14)+IF(ROUND((BV$8-CONFIG!$D$7)/31,0)&gt;=(CONFIG!$E37+CONFIG!$F37),INDEX(Commandes!$D14:$DG14,,COLUMN(BV$8)-COLUMN($D$8)+1-(CONFIG!$E37+CONFIG!$F37)),0)*(1-CONFIG!$G37))*CONFIG!$D37</f>
        <v>0</v>
      </c>
      <c r="BW14" s="10">
        <f>((CONFIG!$G37*Commandes!BW14)+IF(ROUND((BW$8-CONFIG!$D$7)/31,0)&gt;=(CONFIG!$E37+CONFIG!$F37),INDEX(Commandes!$D14:$DG14,,COLUMN(BW$8)-COLUMN($D$8)+1-(CONFIG!$E37+CONFIG!$F37)),0)*(1-CONFIG!$G37))*CONFIG!$D37</f>
        <v>0</v>
      </c>
      <c r="BX14" s="10">
        <f>((CONFIG!$G37*Commandes!BX14)+IF(ROUND((BX$8-CONFIG!$D$7)/31,0)&gt;=(CONFIG!$E37+CONFIG!$F37),INDEX(Commandes!$D14:$DG14,,COLUMN(BX$8)-COLUMN($D$8)+1-(CONFIG!$E37+CONFIG!$F37)),0)*(1-CONFIG!$G37))*CONFIG!$D37</f>
        <v>0</v>
      </c>
      <c r="BY14" s="10">
        <f>((CONFIG!$G37*Commandes!BY14)+IF(ROUND((BY$8-CONFIG!$D$7)/31,0)&gt;=(CONFIG!$E37+CONFIG!$F37),INDEX(Commandes!$D14:$DG14,,COLUMN(BY$8)-COLUMN($D$8)+1-(CONFIG!$E37+CONFIG!$F37)),0)*(1-CONFIG!$G37))*CONFIG!$D37</f>
        <v>0</v>
      </c>
      <c r="BZ14" s="10">
        <f>((CONFIG!$G37*Commandes!BZ14)+IF(ROUND((BZ$8-CONFIG!$D$7)/31,0)&gt;=(CONFIG!$E37+CONFIG!$F37),INDEX(Commandes!$D14:$DG14,,COLUMN(BZ$8)-COLUMN($D$8)+1-(CONFIG!$E37+CONFIG!$F37)),0)*(1-CONFIG!$G37))*CONFIG!$D37</f>
        <v>0</v>
      </c>
      <c r="CA14" s="10">
        <f>((CONFIG!$G37*Commandes!CA14)+IF(ROUND((CA$8-CONFIG!$D$7)/31,0)&gt;=(CONFIG!$E37+CONFIG!$F37),INDEX(Commandes!$D14:$DG14,,COLUMN(CA$8)-COLUMN($D$8)+1-(CONFIG!$E37+CONFIG!$F37)),0)*(1-CONFIG!$G37))*CONFIG!$D37</f>
        <v>0</v>
      </c>
      <c r="CB14" s="10">
        <f>((CONFIG!$G37*Commandes!CB14)+IF(ROUND((CB$8-CONFIG!$D$7)/31,0)&gt;=(CONFIG!$E37+CONFIG!$F37),INDEX(Commandes!$D14:$DG14,,COLUMN(CB$8)-COLUMN($D$8)+1-(CONFIG!$E37+CONFIG!$F37)),0)*(1-CONFIG!$G37))*CONFIG!$D37</f>
        <v>0</v>
      </c>
      <c r="CC14" s="10">
        <f>((CONFIG!$G37*Commandes!CC14)+IF(ROUND((CC$8-CONFIG!$D$7)/31,0)&gt;=(CONFIG!$E37+CONFIG!$F37),INDEX(Commandes!$D14:$DG14,,COLUMN(CC$8)-COLUMN($D$8)+1-(CONFIG!$E37+CONFIG!$F37)),0)*(1-CONFIG!$G37))*CONFIG!$D37</f>
        <v>0</v>
      </c>
      <c r="CD14" s="10">
        <f>((CONFIG!$G37*Commandes!CD14)+IF(ROUND((CD$8-CONFIG!$D$7)/31,0)&gt;=(CONFIG!$E37+CONFIG!$F37),INDEX(Commandes!$D14:$DG14,,COLUMN(CD$8)-COLUMN($D$8)+1-(CONFIG!$E37+CONFIG!$F37)),0)*(1-CONFIG!$G37))*CONFIG!$D37</f>
        <v>0</v>
      </c>
      <c r="CE14" s="10">
        <f>((CONFIG!$G37*Commandes!CE14)+IF(ROUND((CE$8-CONFIG!$D$7)/31,0)&gt;=(CONFIG!$E37+CONFIG!$F37),INDEX(Commandes!$D14:$DG14,,COLUMN(CE$8)-COLUMN($D$8)+1-(CONFIG!$E37+CONFIG!$F37)),0)*(1-CONFIG!$G37))*CONFIG!$D37</f>
        <v>0</v>
      </c>
      <c r="CF14" s="10">
        <f>((CONFIG!$G37*Commandes!CF14)+IF(ROUND((CF$8-CONFIG!$D$7)/31,0)&gt;=(CONFIG!$E37+CONFIG!$F37),INDEX(Commandes!$D14:$DG14,,COLUMN(CF$8)-COLUMN($D$8)+1-(CONFIG!$E37+CONFIG!$F37)),0)*(1-CONFIG!$G37))*CONFIG!$D37</f>
        <v>0</v>
      </c>
      <c r="CG14" s="10">
        <f>((CONFIG!$G37*Commandes!CG14)+IF(ROUND((CG$8-CONFIG!$D$7)/31,0)&gt;=(CONFIG!$E37+CONFIG!$F37),INDEX(Commandes!$D14:$DG14,,COLUMN(CG$8)-COLUMN($D$8)+1-(CONFIG!$E37+CONFIG!$F37)),0)*(1-CONFIG!$G37))*CONFIG!$D37</f>
        <v>0</v>
      </c>
      <c r="CH14" s="10">
        <f>((CONFIG!$G37*Commandes!CH14)+IF(ROUND((CH$8-CONFIG!$D$7)/31,0)&gt;=(CONFIG!$E37+CONFIG!$F37),INDEX(Commandes!$D14:$DG14,,COLUMN(CH$8)-COLUMN($D$8)+1-(CONFIG!$E37+CONFIG!$F37)),0)*(1-CONFIG!$G37))*CONFIG!$D37</f>
        <v>0</v>
      </c>
      <c r="CI14" s="10">
        <f>((CONFIG!$G37*Commandes!CI14)+IF(ROUND((CI$8-CONFIG!$D$7)/31,0)&gt;=(CONFIG!$E37+CONFIG!$F37),INDEX(Commandes!$D14:$DG14,,COLUMN(CI$8)-COLUMN($D$8)+1-(CONFIG!$E37+CONFIG!$F37)),0)*(1-CONFIG!$G37))*CONFIG!$D37</f>
        <v>0</v>
      </c>
      <c r="CJ14" s="10">
        <f>((CONFIG!$G37*Commandes!CJ14)+IF(ROUND((CJ$8-CONFIG!$D$7)/31,0)&gt;=(CONFIG!$E37+CONFIG!$F37),INDEX(Commandes!$D14:$DG14,,COLUMN(CJ$8)-COLUMN($D$8)+1-(CONFIG!$E37+CONFIG!$F37)),0)*(1-CONFIG!$G37))*CONFIG!$D37</f>
        <v>0</v>
      </c>
      <c r="CK14" s="10">
        <f>((CONFIG!$G37*Commandes!CK14)+IF(ROUND((CK$8-CONFIG!$D$7)/31,0)&gt;=(CONFIG!$E37+CONFIG!$F37),INDEX(Commandes!$D14:$DG14,,COLUMN(CK$8)-COLUMN($D$8)+1-(CONFIG!$E37+CONFIG!$F37)),0)*(1-CONFIG!$G37))*CONFIG!$D37</f>
        <v>0</v>
      </c>
      <c r="CL14" s="10">
        <f>((CONFIG!$G37*Commandes!CL14)+IF(ROUND((CL$8-CONFIG!$D$7)/31,0)&gt;=(CONFIG!$E37+CONFIG!$F37),INDEX(Commandes!$D14:$DG14,,COLUMN(CL$8)-COLUMN($D$8)+1-(CONFIG!$E37+CONFIG!$F37)),0)*(1-CONFIG!$G37))*CONFIG!$D37</f>
        <v>0</v>
      </c>
      <c r="CM14" s="10">
        <f>((CONFIG!$G37*Commandes!CM14)+IF(ROUND((CM$8-CONFIG!$D$7)/31,0)&gt;=(CONFIG!$E37+CONFIG!$F37),INDEX(Commandes!$D14:$DG14,,COLUMN(CM$8)-COLUMN($D$8)+1-(CONFIG!$E37+CONFIG!$F37)),0)*(1-CONFIG!$G37))*CONFIG!$D37</f>
        <v>0</v>
      </c>
      <c r="CN14" s="10">
        <f>((CONFIG!$G37*Commandes!CN14)+IF(ROUND((CN$8-CONFIG!$D$7)/31,0)&gt;=(CONFIG!$E37+CONFIG!$F37),INDEX(Commandes!$D14:$DG14,,COLUMN(CN$8)-COLUMN($D$8)+1-(CONFIG!$E37+CONFIG!$F37)),0)*(1-CONFIG!$G37))*CONFIG!$D37</f>
        <v>0</v>
      </c>
      <c r="CO14" s="10">
        <f>((CONFIG!$G37*Commandes!CO14)+IF(ROUND((CO$8-CONFIG!$D$7)/31,0)&gt;=(CONFIG!$E37+CONFIG!$F37),INDEX(Commandes!$D14:$DG14,,COLUMN(CO$8)-COLUMN($D$8)+1-(CONFIG!$E37+CONFIG!$F37)),0)*(1-CONFIG!$G37))*CONFIG!$D37</f>
        <v>0</v>
      </c>
      <c r="CP14" s="10">
        <f>((CONFIG!$G37*Commandes!CP14)+IF(ROUND((CP$8-CONFIG!$D$7)/31,0)&gt;=(CONFIG!$E37+CONFIG!$F37),INDEX(Commandes!$D14:$DG14,,COLUMN(CP$8)-COLUMN($D$8)+1-(CONFIG!$E37+CONFIG!$F37)),0)*(1-CONFIG!$G37))*CONFIG!$D37</f>
        <v>0</v>
      </c>
      <c r="CQ14" s="10">
        <f>((CONFIG!$G37*Commandes!CQ14)+IF(ROUND((CQ$8-CONFIG!$D$7)/31,0)&gt;=(CONFIG!$E37+CONFIG!$F37),INDEX(Commandes!$D14:$DG14,,COLUMN(CQ$8)-COLUMN($D$8)+1-(CONFIG!$E37+CONFIG!$F37)),0)*(1-CONFIG!$G37))*CONFIG!$D37</f>
        <v>0</v>
      </c>
      <c r="CR14" s="10">
        <f>((CONFIG!$G37*Commandes!CR14)+IF(ROUND((CR$8-CONFIG!$D$7)/31,0)&gt;=(CONFIG!$E37+CONFIG!$F37),INDEX(Commandes!$D14:$DG14,,COLUMN(CR$8)-COLUMN($D$8)+1-(CONFIG!$E37+CONFIG!$F37)),0)*(1-CONFIG!$G37))*CONFIG!$D37</f>
        <v>0</v>
      </c>
      <c r="CS14" s="10">
        <f>((CONFIG!$G37*Commandes!CS14)+IF(ROUND((CS$8-CONFIG!$D$7)/31,0)&gt;=(CONFIG!$E37+CONFIG!$F37),INDEX(Commandes!$D14:$DG14,,COLUMN(CS$8)-COLUMN($D$8)+1-(CONFIG!$E37+CONFIG!$F37)),0)*(1-CONFIG!$G37))*CONFIG!$D37</f>
        <v>0</v>
      </c>
      <c r="CT14" s="10">
        <f>((CONFIG!$G37*Commandes!CT14)+IF(ROUND((CT$8-CONFIG!$D$7)/31,0)&gt;=(CONFIG!$E37+CONFIG!$F37),INDEX(Commandes!$D14:$DG14,,COLUMN(CT$8)-COLUMN($D$8)+1-(CONFIG!$E37+CONFIG!$F37)),0)*(1-CONFIG!$G37))*CONFIG!$D37</f>
        <v>0</v>
      </c>
      <c r="CU14" s="10">
        <f>((CONFIG!$G37*Commandes!CU14)+IF(ROUND((CU$8-CONFIG!$D$7)/31,0)&gt;=(CONFIG!$E37+CONFIG!$F37),INDEX(Commandes!$D14:$DG14,,COLUMN(CU$8)-COLUMN($D$8)+1-(CONFIG!$E37+CONFIG!$F37)),0)*(1-CONFIG!$G37))*CONFIG!$D37</f>
        <v>0</v>
      </c>
      <c r="CV14" s="10">
        <f>((CONFIG!$G37*Commandes!CV14)+IF(ROUND((CV$8-CONFIG!$D$7)/31,0)&gt;=(CONFIG!$E37+CONFIG!$F37),INDEX(Commandes!$D14:$DG14,,COLUMN(CV$8)-COLUMN($D$8)+1-(CONFIG!$E37+CONFIG!$F37)),0)*(1-CONFIG!$G37))*CONFIG!$D37</f>
        <v>0</v>
      </c>
      <c r="CW14" s="10">
        <f>((CONFIG!$G37*Commandes!CW14)+IF(ROUND((CW$8-CONFIG!$D$7)/31,0)&gt;=(CONFIG!$E37+CONFIG!$F37),INDEX(Commandes!$D14:$DG14,,COLUMN(CW$8)-COLUMN($D$8)+1-(CONFIG!$E37+CONFIG!$F37)),0)*(1-CONFIG!$G37))*CONFIG!$D37</f>
        <v>0</v>
      </c>
      <c r="CX14" s="10">
        <f>((CONFIG!$G37*Commandes!CX14)+IF(ROUND((CX$8-CONFIG!$D$7)/31,0)&gt;=(CONFIG!$E37+CONFIG!$F37),INDEX(Commandes!$D14:$DG14,,COLUMN(CX$8)-COLUMN($D$8)+1-(CONFIG!$E37+CONFIG!$F37)),0)*(1-CONFIG!$G37))*CONFIG!$D37</f>
        <v>0</v>
      </c>
      <c r="CY14" s="10">
        <f>((CONFIG!$G37*Commandes!CY14)+IF(ROUND((CY$8-CONFIG!$D$7)/31,0)&gt;=(CONFIG!$E37+CONFIG!$F37),INDEX(Commandes!$D14:$DG14,,COLUMN(CY$8)-COLUMN($D$8)+1-(CONFIG!$E37+CONFIG!$F37)),0)*(1-CONFIG!$G37))*CONFIG!$D37</f>
        <v>0</v>
      </c>
      <c r="CZ14" s="10">
        <f>((CONFIG!$G37*Commandes!CZ14)+IF(ROUND((CZ$8-CONFIG!$D$7)/31,0)&gt;=(CONFIG!$E37+CONFIG!$F37),INDEX(Commandes!$D14:$DG14,,COLUMN(CZ$8)-COLUMN($D$8)+1-(CONFIG!$E37+CONFIG!$F37)),0)*(1-CONFIG!$G37))*CONFIG!$D37</f>
        <v>0</v>
      </c>
      <c r="DA14" s="10">
        <f>((CONFIG!$G37*Commandes!DA14)+IF(ROUND((DA$8-CONFIG!$D$7)/31,0)&gt;=(CONFIG!$E37+CONFIG!$F37),INDEX(Commandes!$D14:$DG14,,COLUMN(DA$8)-COLUMN($D$8)+1-(CONFIG!$E37+CONFIG!$F37)),0)*(1-CONFIG!$G37))*CONFIG!$D37</f>
        <v>0</v>
      </c>
      <c r="DB14" s="10">
        <f>((CONFIG!$G37*Commandes!DB14)+IF(ROUND((DB$8-CONFIG!$D$7)/31,0)&gt;=(CONFIG!$E37+CONFIG!$F37),INDEX(Commandes!$D14:$DG14,,COLUMN(DB$8)-COLUMN($D$8)+1-(CONFIG!$E37+CONFIG!$F37)),0)*(1-CONFIG!$G37))*CONFIG!$D37</f>
        <v>0</v>
      </c>
      <c r="DC14" s="10">
        <f>((CONFIG!$G37*Commandes!DC14)+IF(ROUND((DC$8-CONFIG!$D$7)/31,0)&gt;=(CONFIG!$E37+CONFIG!$F37),INDEX(Commandes!$D14:$DG14,,COLUMN(DC$8)-COLUMN($D$8)+1-(CONFIG!$E37+CONFIG!$F37)),0)*(1-CONFIG!$G37))*CONFIG!$D37</f>
        <v>0</v>
      </c>
      <c r="DD14" s="10">
        <f>((CONFIG!$G37*Commandes!DD14)+IF(ROUND((DD$8-CONFIG!$D$7)/31,0)&gt;=(CONFIG!$E37+CONFIG!$F37),INDEX(Commandes!$D14:$DG14,,COLUMN(DD$8)-COLUMN($D$8)+1-(CONFIG!$E37+CONFIG!$F37)),0)*(1-CONFIG!$G37))*CONFIG!$D37</f>
        <v>0</v>
      </c>
      <c r="DE14" s="10">
        <f>((CONFIG!$G37*Commandes!DE14)+IF(ROUND((DE$8-CONFIG!$D$7)/31,0)&gt;=(CONFIG!$E37+CONFIG!$F37),INDEX(Commandes!$D14:$DG14,,COLUMN(DE$8)-COLUMN($D$8)+1-(CONFIG!$E37+CONFIG!$F37)),0)*(1-CONFIG!$G37))*CONFIG!$D37</f>
        <v>0</v>
      </c>
      <c r="DF14" s="10">
        <f>((CONFIG!$G37*Commandes!DF14)+IF(ROUND((DF$8-CONFIG!$D$7)/31,0)&gt;=(CONFIG!$E37+CONFIG!$F37),INDEX(Commandes!$D14:$DG14,,COLUMN(DF$8)-COLUMN($D$8)+1-(CONFIG!$E37+CONFIG!$F37)),0)*(1-CONFIG!$G37))*CONFIG!$D37</f>
        <v>0</v>
      </c>
      <c r="DG14" s="10">
        <f>((CONFIG!$G37*Commandes!DG14)+IF(ROUND((DG$8-CONFIG!$D$7)/31,0)&gt;=(CONFIG!$E37+CONFIG!$F37),INDEX(Commandes!$D14:$DG14,,COLUMN(DG$8)-COLUMN($D$8)+1-(CONFIG!$E37+CONFIG!$F37)),0)*(1-CONFIG!$G37))*CONFIG!$D37</f>
        <v>0</v>
      </c>
    </row>
    <row r="15">
      <c r="C15" s="6">
        <f>CONFIG!$C$20</f>
        <v>0</v>
      </c>
      <c r="D15" s="10">
        <f>((CONFIG!$G38*Commandes!D15)+IF(ROUND((D$8-CONFIG!$D$7)/31,0)&gt;=(CONFIG!$E38+CONFIG!$F38),INDEX(Commandes!$D15:$DG15,,COLUMN(D$8)-COLUMN($D$8)+1-(CONFIG!$E38+CONFIG!$F38)),0)*(1-CONFIG!$G38))*CONFIG!$D38</f>
        <v>0</v>
      </c>
      <c r="E15" s="10">
        <f>((CONFIG!$G38*Commandes!E15)+IF(ROUND((E$8-CONFIG!$D$7)/31,0)&gt;=(CONFIG!$E38+CONFIG!$F38),INDEX(Commandes!$D15:$DG15,,COLUMN(E$8)-COLUMN($D$8)+1-(CONFIG!$E38+CONFIG!$F38)),0)*(1-CONFIG!$G38))*CONFIG!$D38</f>
        <v>0</v>
      </c>
      <c r="F15" s="10">
        <f>((CONFIG!$G38*Commandes!F15)+IF(ROUND((F$8-CONFIG!$D$7)/31,0)&gt;=(CONFIG!$E38+CONFIG!$F38),INDEX(Commandes!$D15:$DG15,,COLUMN(F$8)-COLUMN($D$8)+1-(CONFIG!$E38+CONFIG!$F38)),0)*(1-CONFIG!$G38))*CONFIG!$D38</f>
        <v>0</v>
      </c>
      <c r="G15" s="10">
        <f>((CONFIG!$G38*Commandes!G15)+IF(ROUND((G$8-CONFIG!$D$7)/31,0)&gt;=(CONFIG!$E38+CONFIG!$F38),INDEX(Commandes!$D15:$DG15,,COLUMN(G$8)-COLUMN($D$8)+1-(CONFIG!$E38+CONFIG!$F38)),0)*(1-CONFIG!$G38))*CONFIG!$D38</f>
        <v>0</v>
      </c>
      <c r="H15" s="10">
        <f>((CONFIG!$G38*Commandes!H15)+IF(ROUND((H$8-CONFIG!$D$7)/31,0)&gt;=(CONFIG!$E38+CONFIG!$F38),INDEX(Commandes!$D15:$DG15,,COLUMN(H$8)-COLUMN($D$8)+1-(CONFIG!$E38+CONFIG!$F38)),0)*(1-CONFIG!$G38))*CONFIG!$D38</f>
        <v>0</v>
      </c>
      <c r="I15" s="10">
        <f>((CONFIG!$G38*Commandes!I15)+IF(ROUND((I$8-CONFIG!$D$7)/31,0)&gt;=(CONFIG!$E38+CONFIG!$F38),INDEX(Commandes!$D15:$DG15,,COLUMN(I$8)-COLUMN($D$8)+1-(CONFIG!$E38+CONFIG!$F38)),0)*(1-CONFIG!$G38))*CONFIG!$D38</f>
        <v>0</v>
      </c>
      <c r="J15" s="10">
        <f>((CONFIG!$G38*Commandes!J15)+IF(ROUND((J$8-CONFIG!$D$7)/31,0)&gt;=(CONFIG!$E38+CONFIG!$F38),INDEX(Commandes!$D15:$DG15,,COLUMN(J$8)-COLUMN($D$8)+1-(CONFIG!$E38+CONFIG!$F38)),0)*(1-CONFIG!$G38))*CONFIG!$D38</f>
        <v>0</v>
      </c>
      <c r="K15" s="10">
        <f>((CONFIG!$G38*Commandes!K15)+IF(ROUND((K$8-CONFIG!$D$7)/31,0)&gt;=(CONFIG!$E38+CONFIG!$F38),INDEX(Commandes!$D15:$DG15,,COLUMN(K$8)-COLUMN($D$8)+1-(CONFIG!$E38+CONFIG!$F38)),0)*(1-CONFIG!$G38))*CONFIG!$D38</f>
        <v>0</v>
      </c>
      <c r="L15" s="10">
        <f>((CONFIG!$G38*Commandes!L15)+IF(ROUND((L$8-CONFIG!$D$7)/31,0)&gt;=(CONFIG!$E38+CONFIG!$F38),INDEX(Commandes!$D15:$DG15,,COLUMN(L$8)-COLUMN($D$8)+1-(CONFIG!$E38+CONFIG!$F38)),0)*(1-CONFIG!$G38))*CONFIG!$D38</f>
        <v>0</v>
      </c>
      <c r="M15" s="10">
        <f>((CONFIG!$G38*Commandes!M15)+IF(ROUND((M$8-CONFIG!$D$7)/31,0)&gt;=(CONFIG!$E38+CONFIG!$F38),INDEX(Commandes!$D15:$DG15,,COLUMN(M$8)-COLUMN($D$8)+1-(CONFIG!$E38+CONFIG!$F38)),0)*(1-CONFIG!$G38))*CONFIG!$D38</f>
        <v>0</v>
      </c>
      <c r="N15" s="10">
        <f>((CONFIG!$G38*Commandes!N15)+IF(ROUND((N$8-CONFIG!$D$7)/31,0)&gt;=(CONFIG!$E38+CONFIG!$F38),INDEX(Commandes!$D15:$DG15,,COLUMN(N$8)-COLUMN($D$8)+1-(CONFIG!$E38+CONFIG!$F38)),0)*(1-CONFIG!$G38))*CONFIG!$D38</f>
        <v>0</v>
      </c>
      <c r="O15" s="10">
        <f>((CONFIG!$G38*Commandes!O15)+IF(ROUND((O$8-CONFIG!$D$7)/31,0)&gt;=(CONFIG!$E38+CONFIG!$F38),INDEX(Commandes!$D15:$DG15,,COLUMN(O$8)-COLUMN($D$8)+1-(CONFIG!$E38+CONFIG!$F38)),0)*(1-CONFIG!$G38))*CONFIG!$D38</f>
        <v>0</v>
      </c>
      <c r="P15" s="10">
        <f>((CONFIG!$G38*Commandes!P15)+IF(ROUND((P$8-CONFIG!$D$7)/31,0)&gt;=(CONFIG!$E38+CONFIG!$F38),INDEX(Commandes!$D15:$DG15,,COLUMN(P$8)-COLUMN($D$8)+1-(CONFIG!$E38+CONFIG!$F38)),0)*(1-CONFIG!$G38))*CONFIG!$D38</f>
        <v>0</v>
      </c>
      <c r="Q15" s="10">
        <f>((CONFIG!$G38*Commandes!Q15)+IF(ROUND((Q$8-CONFIG!$D$7)/31,0)&gt;=(CONFIG!$E38+CONFIG!$F38),INDEX(Commandes!$D15:$DG15,,COLUMN(Q$8)-COLUMN($D$8)+1-(CONFIG!$E38+CONFIG!$F38)),0)*(1-CONFIG!$G38))*CONFIG!$D38</f>
        <v>0</v>
      </c>
      <c r="R15" s="10">
        <f>((CONFIG!$G38*Commandes!R15)+IF(ROUND((R$8-CONFIG!$D$7)/31,0)&gt;=(CONFIG!$E38+CONFIG!$F38),INDEX(Commandes!$D15:$DG15,,COLUMN(R$8)-COLUMN($D$8)+1-(CONFIG!$E38+CONFIG!$F38)),0)*(1-CONFIG!$G38))*CONFIG!$D38</f>
        <v>0</v>
      </c>
      <c r="S15" s="10">
        <f>((CONFIG!$G38*Commandes!S15)+IF(ROUND((S$8-CONFIG!$D$7)/31,0)&gt;=(CONFIG!$E38+CONFIG!$F38),INDEX(Commandes!$D15:$DG15,,COLUMN(S$8)-COLUMN($D$8)+1-(CONFIG!$E38+CONFIG!$F38)),0)*(1-CONFIG!$G38))*CONFIG!$D38</f>
        <v>0</v>
      </c>
      <c r="T15" s="10">
        <f>((CONFIG!$G38*Commandes!T15)+IF(ROUND((T$8-CONFIG!$D$7)/31,0)&gt;=(CONFIG!$E38+CONFIG!$F38),INDEX(Commandes!$D15:$DG15,,COLUMN(T$8)-COLUMN($D$8)+1-(CONFIG!$E38+CONFIG!$F38)),0)*(1-CONFIG!$G38))*CONFIG!$D38</f>
        <v>0</v>
      </c>
      <c r="U15" s="10">
        <f>((CONFIG!$G38*Commandes!U15)+IF(ROUND((U$8-CONFIG!$D$7)/31,0)&gt;=(CONFIG!$E38+CONFIG!$F38),INDEX(Commandes!$D15:$DG15,,COLUMN(U$8)-COLUMN($D$8)+1-(CONFIG!$E38+CONFIG!$F38)),0)*(1-CONFIG!$G38))*CONFIG!$D38</f>
        <v>0</v>
      </c>
      <c r="V15" s="10">
        <f>((CONFIG!$G38*Commandes!V15)+IF(ROUND((V$8-CONFIG!$D$7)/31,0)&gt;=(CONFIG!$E38+CONFIG!$F38),INDEX(Commandes!$D15:$DG15,,COLUMN(V$8)-COLUMN($D$8)+1-(CONFIG!$E38+CONFIG!$F38)),0)*(1-CONFIG!$G38))*CONFIG!$D38</f>
        <v>0</v>
      </c>
      <c r="W15" s="10">
        <f>((CONFIG!$G38*Commandes!W15)+IF(ROUND((W$8-CONFIG!$D$7)/31,0)&gt;=(CONFIG!$E38+CONFIG!$F38),INDEX(Commandes!$D15:$DG15,,COLUMN(W$8)-COLUMN($D$8)+1-(CONFIG!$E38+CONFIG!$F38)),0)*(1-CONFIG!$G38))*CONFIG!$D38</f>
        <v>0</v>
      </c>
      <c r="X15" s="10">
        <f>((CONFIG!$G38*Commandes!X15)+IF(ROUND((X$8-CONFIG!$D$7)/31,0)&gt;=(CONFIG!$E38+CONFIG!$F38),INDEX(Commandes!$D15:$DG15,,COLUMN(X$8)-COLUMN($D$8)+1-(CONFIG!$E38+CONFIG!$F38)),0)*(1-CONFIG!$G38))*CONFIG!$D38</f>
        <v>0</v>
      </c>
      <c r="Y15" s="10">
        <f>((CONFIG!$G38*Commandes!Y15)+IF(ROUND((Y$8-CONFIG!$D$7)/31,0)&gt;=(CONFIG!$E38+CONFIG!$F38),INDEX(Commandes!$D15:$DG15,,COLUMN(Y$8)-COLUMN($D$8)+1-(CONFIG!$E38+CONFIG!$F38)),0)*(1-CONFIG!$G38))*CONFIG!$D38</f>
        <v>0</v>
      </c>
      <c r="Z15" s="10">
        <f>((CONFIG!$G38*Commandes!Z15)+IF(ROUND((Z$8-CONFIG!$D$7)/31,0)&gt;=(CONFIG!$E38+CONFIG!$F38),INDEX(Commandes!$D15:$DG15,,COLUMN(Z$8)-COLUMN($D$8)+1-(CONFIG!$E38+CONFIG!$F38)),0)*(1-CONFIG!$G38))*CONFIG!$D38</f>
        <v>0</v>
      </c>
      <c r="AA15" s="10">
        <f>((CONFIG!$G38*Commandes!AA15)+IF(ROUND((AA$8-CONFIG!$D$7)/31,0)&gt;=(CONFIG!$E38+CONFIG!$F38),INDEX(Commandes!$D15:$DG15,,COLUMN(AA$8)-COLUMN($D$8)+1-(CONFIG!$E38+CONFIG!$F38)),0)*(1-CONFIG!$G38))*CONFIG!$D38</f>
        <v>0</v>
      </c>
      <c r="AB15" s="10">
        <f>((CONFIG!$G38*Commandes!AB15)+IF(ROUND((AB$8-CONFIG!$D$7)/31,0)&gt;=(CONFIG!$E38+CONFIG!$F38),INDEX(Commandes!$D15:$DG15,,COLUMN(AB$8)-COLUMN($D$8)+1-(CONFIG!$E38+CONFIG!$F38)),0)*(1-CONFIG!$G38))*CONFIG!$D38</f>
        <v>0</v>
      </c>
      <c r="AC15" s="10">
        <f>((CONFIG!$G38*Commandes!AC15)+IF(ROUND((AC$8-CONFIG!$D$7)/31,0)&gt;=(CONFIG!$E38+CONFIG!$F38),INDEX(Commandes!$D15:$DG15,,COLUMN(AC$8)-COLUMN($D$8)+1-(CONFIG!$E38+CONFIG!$F38)),0)*(1-CONFIG!$G38))*CONFIG!$D38</f>
        <v>0</v>
      </c>
      <c r="AD15" s="10">
        <f>((CONFIG!$G38*Commandes!AD15)+IF(ROUND((AD$8-CONFIG!$D$7)/31,0)&gt;=(CONFIG!$E38+CONFIG!$F38),INDEX(Commandes!$D15:$DG15,,COLUMN(AD$8)-COLUMN($D$8)+1-(CONFIG!$E38+CONFIG!$F38)),0)*(1-CONFIG!$G38))*CONFIG!$D38</f>
        <v>0</v>
      </c>
      <c r="AE15" s="10">
        <f>((CONFIG!$G38*Commandes!AE15)+IF(ROUND((AE$8-CONFIG!$D$7)/31,0)&gt;=(CONFIG!$E38+CONFIG!$F38),INDEX(Commandes!$D15:$DG15,,COLUMN(AE$8)-COLUMN($D$8)+1-(CONFIG!$E38+CONFIG!$F38)),0)*(1-CONFIG!$G38))*CONFIG!$D38</f>
        <v>0</v>
      </c>
      <c r="AF15" s="10">
        <f>((CONFIG!$G38*Commandes!AF15)+IF(ROUND((AF$8-CONFIG!$D$7)/31,0)&gt;=(CONFIG!$E38+CONFIG!$F38),INDEX(Commandes!$D15:$DG15,,COLUMN(AF$8)-COLUMN($D$8)+1-(CONFIG!$E38+CONFIG!$F38)),0)*(1-CONFIG!$G38))*CONFIG!$D38</f>
        <v>0</v>
      </c>
      <c r="AG15" s="10">
        <f>((CONFIG!$G38*Commandes!AG15)+IF(ROUND((AG$8-CONFIG!$D$7)/31,0)&gt;=(CONFIG!$E38+CONFIG!$F38),INDEX(Commandes!$D15:$DG15,,COLUMN(AG$8)-COLUMN($D$8)+1-(CONFIG!$E38+CONFIG!$F38)),0)*(1-CONFIG!$G38))*CONFIG!$D38</f>
        <v>0</v>
      </c>
      <c r="AH15" s="10">
        <f>((CONFIG!$G38*Commandes!AH15)+IF(ROUND((AH$8-CONFIG!$D$7)/31,0)&gt;=(CONFIG!$E38+CONFIG!$F38),INDEX(Commandes!$D15:$DG15,,COLUMN(AH$8)-COLUMN($D$8)+1-(CONFIG!$E38+CONFIG!$F38)),0)*(1-CONFIG!$G38))*CONFIG!$D38</f>
        <v>0</v>
      </c>
      <c r="AI15" s="10">
        <f>((CONFIG!$G38*Commandes!AI15)+IF(ROUND((AI$8-CONFIG!$D$7)/31,0)&gt;=(CONFIG!$E38+CONFIG!$F38),INDEX(Commandes!$D15:$DG15,,COLUMN(AI$8)-COLUMN($D$8)+1-(CONFIG!$E38+CONFIG!$F38)),0)*(1-CONFIG!$G38))*CONFIG!$D38</f>
        <v>0</v>
      </c>
      <c r="AJ15" s="10">
        <f>((CONFIG!$G38*Commandes!AJ15)+IF(ROUND((AJ$8-CONFIG!$D$7)/31,0)&gt;=(CONFIG!$E38+CONFIG!$F38),INDEX(Commandes!$D15:$DG15,,COLUMN(AJ$8)-COLUMN($D$8)+1-(CONFIG!$E38+CONFIG!$F38)),0)*(1-CONFIG!$G38))*CONFIG!$D38</f>
        <v>0</v>
      </c>
      <c r="AK15" s="10">
        <f>((CONFIG!$G38*Commandes!AK15)+IF(ROUND((AK$8-CONFIG!$D$7)/31,0)&gt;=(CONFIG!$E38+CONFIG!$F38),INDEX(Commandes!$D15:$DG15,,COLUMN(AK$8)-COLUMN($D$8)+1-(CONFIG!$E38+CONFIG!$F38)),0)*(1-CONFIG!$G38))*CONFIG!$D38</f>
        <v>0</v>
      </c>
      <c r="AL15" s="10">
        <f>((CONFIG!$G38*Commandes!AL15)+IF(ROUND((AL$8-CONFIG!$D$7)/31,0)&gt;=(CONFIG!$E38+CONFIG!$F38),INDEX(Commandes!$D15:$DG15,,COLUMN(AL$8)-COLUMN($D$8)+1-(CONFIG!$E38+CONFIG!$F38)),0)*(1-CONFIG!$G38))*CONFIG!$D38</f>
        <v>0</v>
      </c>
      <c r="AM15" s="10">
        <f>((CONFIG!$G38*Commandes!AM15)+IF(ROUND((AM$8-CONFIG!$D$7)/31,0)&gt;=(CONFIG!$E38+CONFIG!$F38),INDEX(Commandes!$D15:$DG15,,COLUMN(AM$8)-COLUMN($D$8)+1-(CONFIG!$E38+CONFIG!$F38)),0)*(1-CONFIG!$G38))*CONFIG!$D38</f>
        <v>0</v>
      </c>
      <c r="AN15" s="10">
        <f>((CONFIG!$G38*Commandes!AN15)+IF(ROUND((AN$8-CONFIG!$D$7)/31,0)&gt;=(CONFIG!$E38+CONFIG!$F38),INDEX(Commandes!$D15:$DG15,,COLUMN(AN$8)-COLUMN($D$8)+1-(CONFIG!$E38+CONFIG!$F38)),0)*(1-CONFIG!$G38))*CONFIG!$D38</f>
        <v>0</v>
      </c>
      <c r="AO15" s="10">
        <f>((CONFIG!$G38*Commandes!AO15)+IF(ROUND((AO$8-CONFIG!$D$7)/31,0)&gt;=(CONFIG!$E38+CONFIG!$F38),INDEX(Commandes!$D15:$DG15,,COLUMN(AO$8)-COLUMN($D$8)+1-(CONFIG!$E38+CONFIG!$F38)),0)*(1-CONFIG!$G38))*CONFIG!$D38</f>
        <v>0</v>
      </c>
      <c r="AP15" s="10">
        <f>((CONFIG!$G38*Commandes!AP15)+IF(ROUND((AP$8-CONFIG!$D$7)/31,0)&gt;=(CONFIG!$E38+CONFIG!$F38),INDEX(Commandes!$D15:$DG15,,COLUMN(AP$8)-COLUMN($D$8)+1-(CONFIG!$E38+CONFIG!$F38)),0)*(1-CONFIG!$G38))*CONFIG!$D38</f>
        <v>0</v>
      </c>
      <c r="AQ15" s="10">
        <f>((CONFIG!$G38*Commandes!AQ15)+IF(ROUND((AQ$8-CONFIG!$D$7)/31,0)&gt;=(CONFIG!$E38+CONFIG!$F38),INDEX(Commandes!$D15:$DG15,,COLUMN(AQ$8)-COLUMN($D$8)+1-(CONFIG!$E38+CONFIG!$F38)),0)*(1-CONFIG!$G38))*CONFIG!$D38</f>
        <v>0</v>
      </c>
      <c r="AR15" s="10">
        <f>((CONFIG!$G38*Commandes!AR15)+IF(ROUND((AR$8-CONFIG!$D$7)/31,0)&gt;=(CONFIG!$E38+CONFIG!$F38),INDEX(Commandes!$D15:$DG15,,COLUMN(AR$8)-COLUMN($D$8)+1-(CONFIG!$E38+CONFIG!$F38)),0)*(1-CONFIG!$G38))*CONFIG!$D38</f>
        <v>0</v>
      </c>
      <c r="AS15" s="10">
        <f>((CONFIG!$G38*Commandes!AS15)+IF(ROUND((AS$8-CONFIG!$D$7)/31,0)&gt;=(CONFIG!$E38+CONFIG!$F38),INDEX(Commandes!$D15:$DG15,,COLUMN(AS$8)-COLUMN($D$8)+1-(CONFIG!$E38+CONFIG!$F38)),0)*(1-CONFIG!$G38))*CONFIG!$D38</f>
        <v>0</v>
      </c>
      <c r="AT15" s="10">
        <f>((CONFIG!$G38*Commandes!AT15)+IF(ROUND((AT$8-CONFIG!$D$7)/31,0)&gt;=(CONFIG!$E38+CONFIG!$F38),INDEX(Commandes!$D15:$DG15,,COLUMN(AT$8)-COLUMN($D$8)+1-(CONFIG!$E38+CONFIG!$F38)),0)*(1-CONFIG!$G38))*CONFIG!$D38</f>
        <v>0</v>
      </c>
      <c r="AU15" s="10">
        <f>((CONFIG!$G38*Commandes!AU15)+IF(ROUND((AU$8-CONFIG!$D$7)/31,0)&gt;=(CONFIG!$E38+CONFIG!$F38),INDEX(Commandes!$D15:$DG15,,COLUMN(AU$8)-COLUMN($D$8)+1-(CONFIG!$E38+CONFIG!$F38)),0)*(1-CONFIG!$G38))*CONFIG!$D38</f>
        <v>0</v>
      </c>
      <c r="AV15" s="10">
        <f>((CONFIG!$G38*Commandes!AV15)+IF(ROUND((AV$8-CONFIG!$D$7)/31,0)&gt;=(CONFIG!$E38+CONFIG!$F38),INDEX(Commandes!$D15:$DG15,,COLUMN(AV$8)-COLUMN($D$8)+1-(CONFIG!$E38+CONFIG!$F38)),0)*(1-CONFIG!$G38))*CONFIG!$D38</f>
        <v>0</v>
      </c>
      <c r="AW15" s="10">
        <f>((CONFIG!$G38*Commandes!AW15)+IF(ROUND((AW$8-CONFIG!$D$7)/31,0)&gt;=(CONFIG!$E38+CONFIG!$F38),INDEX(Commandes!$D15:$DG15,,COLUMN(AW$8)-COLUMN($D$8)+1-(CONFIG!$E38+CONFIG!$F38)),0)*(1-CONFIG!$G38))*CONFIG!$D38</f>
        <v>0</v>
      </c>
      <c r="AX15" s="10">
        <f>((CONFIG!$G38*Commandes!AX15)+IF(ROUND((AX$8-CONFIG!$D$7)/31,0)&gt;=(CONFIG!$E38+CONFIG!$F38),INDEX(Commandes!$D15:$DG15,,COLUMN(AX$8)-COLUMN($D$8)+1-(CONFIG!$E38+CONFIG!$F38)),0)*(1-CONFIG!$G38))*CONFIG!$D38</f>
        <v>0</v>
      </c>
      <c r="AY15" s="10">
        <f>((CONFIG!$G38*Commandes!AY15)+IF(ROUND((AY$8-CONFIG!$D$7)/31,0)&gt;=(CONFIG!$E38+CONFIG!$F38),INDEX(Commandes!$D15:$DG15,,COLUMN(AY$8)-COLUMN($D$8)+1-(CONFIG!$E38+CONFIG!$F38)),0)*(1-CONFIG!$G38))*CONFIG!$D38</f>
        <v>0</v>
      </c>
      <c r="AZ15" s="10">
        <f>((CONFIG!$G38*Commandes!AZ15)+IF(ROUND((AZ$8-CONFIG!$D$7)/31,0)&gt;=(CONFIG!$E38+CONFIG!$F38),INDEX(Commandes!$D15:$DG15,,COLUMN(AZ$8)-COLUMN($D$8)+1-(CONFIG!$E38+CONFIG!$F38)),0)*(1-CONFIG!$G38))*CONFIG!$D38</f>
        <v>0</v>
      </c>
      <c r="BA15" s="10">
        <f>((CONFIG!$G38*Commandes!BA15)+IF(ROUND((BA$8-CONFIG!$D$7)/31,0)&gt;=(CONFIG!$E38+CONFIG!$F38),INDEX(Commandes!$D15:$DG15,,COLUMN(BA$8)-COLUMN($D$8)+1-(CONFIG!$E38+CONFIG!$F38)),0)*(1-CONFIG!$G38))*CONFIG!$D38</f>
        <v>0</v>
      </c>
      <c r="BB15" s="10">
        <f>((CONFIG!$G38*Commandes!BB15)+IF(ROUND((BB$8-CONFIG!$D$7)/31,0)&gt;=(CONFIG!$E38+CONFIG!$F38),INDEX(Commandes!$D15:$DG15,,COLUMN(BB$8)-COLUMN($D$8)+1-(CONFIG!$E38+CONFIG!$F38)),0)*(1-CONFIG!$G38))*CONFIG!$D38</f>
        <v>0</v>
      </c>
      <c r="BC15" s="10">
        <f>((CONFIG!$G38*Commandes!BC15)+IF(ROUND((BC$8-CONFIG!$D$7)/31,0)&gt;=(CONFIG!$E38+CONFIG!$F38),INDEX(Commandes!$D15:$DG15,,COLUMN(BC$8)-COLUMN($D$8)+1-(CONFIG!$E38+CONFIG!$F38)),0)*(1-CONFIG!$G38))*CONFIG!$D38</f>
        <v>0</v>
      </c>
      <c r="BD15" s="10">
        <f>((CONFIG!$G38*Commandes!BD15)+IF(ROUND((BD$8-CONFIG!$D$7)/31,0)&gt;=(CONFIG!$E38+CONFIG!$F38),INDEX(Commandes!$D15:$DG15,,COLUMN(BD$8)-COLUMN($D$8)+1-(CONFIG!$E38+CONFIG!$F38)),0)*(1-CONFIG!$G38))*CONFIG!$D38</f>
        <v>0</v>
      </c>
      <c r="BE15" s="10">
        <f>((CONFIG!$G38*Commandes!BE15)+IF(ROUND((BE$8-CONFIG!$D$7)/31,0)&gt;=(CONFIG!$E38+CONFIG!$F38),INDEX(Commandes!$D15:$DG15,,COLUMN(BE$8)-COLUMN($D$8)+1-(CONFIG!$E38+CONFIG!$F38)),0)*(1-CONFIG!$G38))*CONFIG!$D38</f>
        <v>0</v>
      </c>
      <c r="BF15" s="10">
        <f>((CONFIG!$G38*Commandes!BF15)+IF(ROUND((BF$8-CONFIG!$D$7)/31,0)&gt;=(CONFIG!$E38+CONFIG!$F38),INDEX(Commandes!$D15:$DG15,,COLUMN(BF$8)-COLUMN($D$8)+1-(CONFIG!$E38+CONFIG!$F38)),0)*(1-CONFIG!$G38))*CONFIG!$D38</f>
        <v>0</v>
      </c>
      <c r="BG15" s="10">
        <f>((CONFIG!$G38*Commandes!BG15)+IF(ROUND((BG$8-CONFIG!$D$7)/31,0)&gt;=(CONFIG!$E38+CONFIG!$F38),INDEX(Commandes!$D15:$DG15,,COLUMN(BG$8)-COLUMN($D$8)+1-(CONFIG!$E38+CONFIG!$F38)),0)*(1-CONFIG!$G38))*CONFIG!$D38</f>
        <v>0</v>
      </c>
      <c r="BH15" s="10">
        <f>((CONFIG!$G38*Commandes!BH15)+IF(ROUND((BH$8-CONFIG!$D$7)/31,0)&gt;=(CONFIG!$E38+CONFIG!$F38),INDEX(Commandes!$D15:$DG15,,COLUMN(BH$8)-COLUMN($D$8)+1-(CONFIG!$E38+CONFIG!$F38)),0)*(1-CONFIG!$G38))*CONFIG!$D38</f>
        <v>0</v>
      </c>
      <c r="BI15" s="10">
        <f>((CONFIG!$G38*Commandes!BI15)+IF(ROUND((BI$8-CONFIG!$D$7)/31,0)&gt;=(CONFIG!$E38+CONFIG!$F38),INDEX(Commandes!$D15:$DG15,,COLUMN(BI$8)-COLUMN($D$8)+1-(CONFIG!$E38+CONFIG!$F38)),0)*(1-CONFIG!$G38))*CONFIG!$D38</f>
        <v>0</v>
      </c>
      <c r="BJ15" s="10">
        <f>((CONFIG!$G38*Commandes!BJ15)+IF(ROUND((BJ$8-CONFIG!$D$7)/31,0)&gt;=(CONFIG!$E38+CONFIG!$F38),INDEX(Commandes!$D15:$DG15,,COLUMN(BJ$8)-COLUMN($D$8)+1-(CONFIG!$E38+CONFIG!$F38)),0)*(1-CONFIG!$G38))*CONFIG!$D38</f>
        <v>0</v>
      </c>
      <c r="BK15" s="10">
        <f>((CONFIG!$G38*Commandes!BK15)+IF(ROUND((BK$8-CONFIG!$D$7)/31,0)&gt;=(CONFIG!$E38+CONFIG!$F38),INDEX(Commandes!$D15:$DG15,,COLUMN(BK$8)-COLUMN($D$8)+1-(CONFIG!$E38+CONFIG!$F38)),0)*(1-CONFIG!$G38))*CONFIG!$D38</f>
        <v>0</v>
      </c>
      <c r="BL15" s="10">
        <f>((CONFIG!$G38*Commandes!BL15)+IF(ROUND((BL$8-CONFIG!$D$7)/31,0)&gt;=(CONFIG!$E38+CONFIG!$F38),INDEX(Commandes!$D15:$DG15,,COLUMN(BL$8)-COLUMN($D$8)+1-(CONFIG!$E38+CONFIG!$F38)),0)*(1-CONFIG!$G38))*CONFIG!$D38</f>
        <v>0</v>
      </c>
      <c r="BM15" s="10">
        <f>((CONFIG!$G38*Commandes!BM15)+IF(ROUND((BM$8-CONFIG!$D$7)/31,0)&gt;=(CONFIG!$E38+CONFIG!$F38),INDEX(Commandes!$D15:$DG15,,COLUMN(BM$8)-COLUMN($D$8)+1-(CONFIG!$E38+CONFIG!$F38)),0)*(1-CONFIG!$G38))*CONFIG!$D38</f>
        <v>0</v>
      </c>
      <c r="BN15" s="10">
        <f>((CONFIG!$G38*Commandes!BN15)+IF(ROUND((BN$8-CONFIG!$D$7)/31,0)&gt;=(CONFIG!$E38+CONFIG!$F38),INDEX(Commandes!$D15:$DG15,,COLUMN(BN$8)-COLUMN($D$8)+1-(CONFIG!$E38+CONFIG!$F38)),0)*(1-CONFIG!$G38))*CONFIG!$D38</f>
        <v>0</v>
      </c>
      <c r="BO15" s="10">
        <f>((CONFIG!$G38*Commandes!BO15)+IF(ROUND((BO$8-CONFIG!$D$7)/31,0)&gt;=(CONFIG!$E38+CONFIG!$F38),INDEX(Commandes!$D15:$DG15,,COLUMN(BO$8)-COLUMN($D$8)+1-(CONFIG!$E38+CONFIG!$F38)),0)*(1-CONFIG!$G38))*CONFIG!$D38</f>
        <v>0</v>
      </c>
      <c r="BP15" s="10">
        <f>((CONFIG!$G38*Commandes!BP15)+IF(ROUND((BP$8-CONFIG!$D$7)/31,0)&gt;=(CONFIG!$E38+CONFIG!$F38),INDEX(Commandes!$D15:$DG15,,COLUMN(BP$8)-COLUMN($D$8)+1-(CONFIG!$E38+CONFIG!$F38)),0)*(1-CONFIG!$G38))*CONFIG!$D38</f>
        <v>0</v>
      </c>
      <c r="BQ15" s="10">
        <f>((CONFIG!$G38*Commandes!BQ15)+IF(ROUND((BQ$8-CONFIG!$D$7)/31,0)&gt;=(CONFIG!$E38+CONFIG!$F38),INDEX(Commandes!$D15:$DG15,,COLUMN(BQ$8)-COLUMN($D$8)+1-(CONFIG!$E38+CONFIG!$F38)),0)*(1-CONFIG!$G38))*CONFIG!$D38</f>
        <v>0</v>
      </c>
      <c r="BR15" s="10">
        <f>((CONFIG!$G38*Commandes!BR15)+IF(ROUND((BR$8-CONFIG!$D$7)/31,0)&gt;=(CONFIG!$E38+CONFIG!$F38),INDEX(Commandes!$D15:$DG15,,COLUMN(BR$8)-COLUMN($D$8)+1-(CONFIG!$E38+CONFIG!$F38)),0)*(1-CONFIG!$G38))*CONFIG!$D38</f>
        <v>0</v>
      </c>
      <c r="BS15" s="10">
        <f>((CONFIG!$G38*Commandes!BS15)+IF(ROUND((BS$8-CONFIG!$D$7)/31,0)&gt;=(CONFIG!$E38+CONFIG!$F38),INDEX(Commandes!$D15:$DG15,,COLUMN(BS$8)-COLUMN($D$8)+1-(CONFIG!$E38+CONFIG!$F38)),0)*(1-CONFIG!$G38))*CONFIG!$D38</f>
        <v>0</v>
      </c>
      <c r="BT15" s="10">
        <f>((CONFIG!$G38*Commandes!BT15)+IF(ROUND((BT$8-CONFIG!$D$7)/31,0)&gt;=(CONFIG!$E38+CONFIG!$F38),INDEX(Commandes!$D15:$DG15,,COLUMN(BT$8)-COLUMN($D$8)+1-(CONFIG!$E38+CONFIG!$F38)),0)*(1-CONFIG!$G38))*CONFIG!$D38</f>
        <v>0</v>
      </c>
      <c r="BU15" s="10">
        <f>((CONFIG!$G38*Commandes!BU15)+IF(ROUND((BU$8-CONFIG!$D$7)/31,0)&gt;=(CONFIG!$E38+CONFIG!$F38),INDEX(Commandes!$D15:$DG15,,COLUMN(BU$8)-COLUMN($D$8)+1-(CONFIG!$E38+CONFIG!$F38)),0)*(1-CONFIG!$G38))*CONFIG!$D38</f>
        <v>0</v>
      </c>
      <c r="BV15" s="10">
        <f>((CONFIG!$G38*Commandes!BV15)+IF(ROUND((BV$8-CONFIG!$D$7)/31,0)&gt;=(CONFIG!$E38+CONFIG!$F38),INDEX(Commandes!$D15:$DG15,,COLUMN(BV$8)-COLUMN($D$8)+1-(CONFIG!$E38+CONFIG!$F38)),0)*(1-CONFIG!$G38))*CONFIG!$D38</f>
        <v>0</v>
      </c>
      <c r="BW15" s="10">
        <f>((CONFIG!$G38*Commandes!BW15)+IF(ROUND((BW$8-CONFIG!$D$7)/31,0)&gt;=(CONFIG!$E38+CONFIG!$F38),INDEX(Commandes!$D15:$DG15,,COLUMN(BW$8)-COLUMN($D$8)+1-(CONFIG!$E38+CONFIG!$F38)),0)*(1-CONFIG!$G38))*CONFIG!$D38</f>
        <v>0</v>
      </c>
      <c r="BX15" s="10">
        <f>((CONFIG!$G38*Commandes!BX15)+IF(ROUND((BX$8-CONFIG!$D$7)/31,0)&gt;=(CONFIG!$E38+CONFIG!$F38),INDEX(Commandes!$D15:$DG15,,COLUMN(BX$8)-COLUMN($D$8)+1-(CONFIG!$E38+CONFIG!$F38)),0)*(1-CONFIG!$G38))*CONFIG!$D38</f>
        <v>0</v>
      </c>
      <c r="BY15" s="10">
        <f>((CONFIG!$G38*Commandes!BY15)+IF(ROUND((BY$8-CONFIG!$D$7)/31,0)&gt;=(CONFIG!$E38+CONFIG!$F38),INDEX(Commandes!$D15:$DG15,,COLUMN(BY$8)-COLUMN($D$8)+1-(CONFIG!$E38+CONFIG!$F38)),0)*(1-CONFIG!$G38))*CONFIG!$D38</f>
        <v>0</v>
      </c>
      <c r="BZ15" s="10">
        <f>((CONFIG!$G38*Commandes!BZ15)+IF(ROUND((BZ$8-CONFIG!$D$7)/31,0)&gt;=(CONFIG!$E38+CONFIG!$F38),INDEX(Commandes!$D15:$DG15,,COLUMN(BZ$8)-COLUMN($D$8)+1-(CONFIG!$E38+CONFIG!$F38)),0)*(1-CONFIG!$G38))*CONFIG!$D38</f>
        <v>0</v>
      </c>
      <c r="CA15" s="10">
        <f>((CONFIG!$G38*Commandes!CA15)+IF(ROUND((CA$8-CONFIG!$D$7)/31,0)&gt;=(CONFIG!$E38+CONFIG!$F38),INDEX(Commandes!$D15:$DG15,,COLUMN(CA$8)-COLUMN($D$8)+1-(CONFIG!$E38+CONFIG!$F38)),0)*(1-CONFIG!$G38))*CONFIG!$D38</f>
        <v>0</v>
      </c>
      <c r="CB15" s="10">
        <f>((CONFIG!$G38*Commandes!CB15)+IF(ROUND((CB$8-CONFIG!$D$7)/31,0)&gt;=(CONFIG!$E38+CONFIG!$F38),INDEX(Commandes!$D15:$DG15,,COLUMN(CB$8)-COLUMN($D$8)+1-(CONFIG!$E38+CONFIG!$F38)),0)*(1-CONFIG!$G38))*CONFIG!$D38</f>
        <v>0</v>
      </c>
      <c r="CC15" s="10">
        <f>((CONFIG!$G38*Commandes!CC15)+IF(ROUND((CC$8-CONFIG!$D$7)/31,0)&gt;=(CONFIG!$E38+CONFIG!$F38),INDEX(Commandes!$D15:$DG15,,COLUMN(CC$8)-COLUMN($D$8)+1-(CONFIG!$E38+CONFIG!$F38)),0)*(1-CONFIG!$G38))*CONFIG!$D38</f>
        <v>0</v>
      </c>
      <c r="CD15" s="10">
        <f>((CONFIG!$G38*Commandes!CD15)+IF(ROUND((CD$8-CONFIG!$D$7)/31,0)&gt;=(CONFIG!$E38+CONFIG!$F38),INDEX(Commandes!$D15:$DG15,,COLUMN(CD$8)-COLUMN($D$8)+1-(CONFIG!$E38+CONFIG!$F38)),0)*(1-CONFIG!$G38))*CONFIG!$D38</f>
        <v>0</v>
      </c>
      <c r="CE15" s="10">
        <f>((CONFIG!$G38*Commandes!CE15)+IF(ROUND((CE$8-CONFIG!$D$7)/31,0)&gt;=(CONFIG!$E38+CONFIG!$F38),INDEX(Commandes!$D15:$DG15,,COLUMN(CE$8)-COLUMN($D$8)+1-(CONFIG!$E38+CONFIG!$F38)),0)*(1-CONFIG!$G38))*CONFIG!$D38</f>
        <v>0</v>
      </c>
      <c r="CF15" s="10">
        <f>((CONFIG!$G38*Commandes!CF15)+IF(ROUND((CF$8-CONFIG!$D$7)/31,0)&gt;=(CONFIG!$E38+CONFIG!$F38),INDEX(Commandes!$D15:$DG15,,COLUMN(CF$8)-COLUMN($D$8)+1-(CONFIG!$E38+CONFIG!$F38)),0)*(1-CONFIG!$G38))*CONFIG!$D38</f>
        <v>0</v>
      </c>
      <c r="CG15" s="10">
        <f>((CONFIG!$G38*Commandes!CG15)+IF(ROUND((CG$8-CONFIG!$D$7)/31,0)&gt;=(CONFIG!$E38+CONFIG!$F38),INDEX(Commandes!$D15:$DG15,,COLUMN(CG$8)-COLUMN($D$8)+1-(CONFIG!$E38+CONFIG!$F38)),0)*(1-CONFIG!$G38))*CONFIG!$D38</f>
        <v>0</v>
      </c>
      <c r="CH15" s="10">
        <f>((CONFIG!$G38*Commandes!CH15)+IF(ROUND((CH$8-CONFIG!$D$7)/31,0)&gt;=(CONFIG!$E38+CONFIG!$F38),INDEX(Commandes!$D15:$DG15,,COLUMN(CH$8)-COLUMN($D$8)+1-(CONFIG!$E38+CONFIG!$F38)),0)*(1-CONFIG!$G38))*CONFIG!$D38</f>
        <v>0</v>
      </c>
      <c r="CI15" s="10">
        <f>((CONFIG!$G38*Commandes!CI15)+IF(ROUND((CI$8-CONFIG!$D$7)/31,0)&gt;=(CONFIG!$E38+CONFIG!$F38),INDEX(Commandes!$D15:$DG15,,COLUMN(CI$8)-COLUMN($D$8)+1-(CONFIG!$E38+CONFIG!$F38)),0)*(1-CONFIG!$G38))*CONFIG!$D38</f>
        <v>0</v>
      </c>
      <c r="CJ15" s="10">
        <f>((CONFIG!$G38*Commandes!CJ15)+IF(ROUND((CJ$8-CONFIG!$D$7)/31,0)&gt;=(CONFIG!$E38+CONFIG!$F38),INDEX(Commandes!$D15:$DG15,,COLUMN(CJ$8)-COLUMN($D$8)+1-(CONFIG!$E38+CONFIG!$F38)),0)*(1-CONFIG!$G38))*CONFIG!$D38</f>
        <v>0</v>
      </c>
      <c r="CK15" s="10">
        <f>((CONFIG!$G38*Commandes!CK15)+IF(ROUND((CK$8-CONFIG!$D$7)/31,0)&gt;=(CONFIG!$E38+CONFIG!$F38),INDEX(Commandes!$D15:$DG15,,COLUMN(CK$8)-COLUMN($D$8)+1-(CONFIG!$E38+CONFIG!$F38)),0)*(1-CONFIG!$G38))*CONFIG!$D38</f>
        <v>0</v>
      </c>
      <c r="CL15" s="10">
        <f>((CONFIG!$G38*Commandes!CL15)+IF(ROUND((CL$8-CONFIG!$D$7)/31,0)&gt;=(CONFIG!$E38+CONFIG!$F38),INDEX(Commandes!$D15:$DG15,,COLUMN(CL$8)-COLUMN($D$8)+1-(CONFIG!$E38+CONFIG!$F38)),0)*(1-CONFIG!$G38))*CONFIG!$D38</f>
        <v>0</v>
      </c>
      <c r="CM15" s="10">
        <f>((CONFIG!$G38*Commandes!CM15)+IF(ROUND((CM$8-CONFIG!$D$7)/31,0)&gt;=(CONFIG!$E38+CONFIG!$F38),INDEX(Commandes!$D15:$DG15,,COLUMN(CM$8)-COLUMN($D$8)+1-(CONFIG!$E38+CONFIG!$F38)),0)*(1-CONFIG!$G38))*CONFIG!$D38</f>
        <v>0</v>
      </c>
      <c r="CN15" s="10">
        <f>((CONFIG!$G38*Commandes!CN15)+IF(ROUND((CN$8-CONFIG!$D$7)/31,0)&gt;=(CONFIG!$E38+CONFIG!$F38),INDEX(Commandes!$D15:$DG15,,COLUMN(CN$8)-COLUMN($D$8)+1-(CONFIG!$E38+CONFIG!$F38)),0)*(1-CONFIG!$G38))*CONFIG!$D38</f>
        <v>0</v>
      </c>
      <c r="CO15" s="10">
        <f>((CONFIG!$G38*Commandes!CO15)+IF(ROUND((CO$8-CONFIG!$D$7)/31,0)&gt;=(CONFIG!$E38+CONFIG!$F38),INDEX(Commandes!$D15:$DG15,,COLUMN(CO$8)-COLUMN($D$8)+1-(CONFIG!$E38+CONFIG!$F38)),0)*(1-CONFIG!$G38))*CONFIG!$D38</f>
        <v>0</v>
      </c>
      <c r="CP15" s="10">
        <f>((CONFIG!$G38*Commandes!CP15)+IF(ROUND((CP$8-CONFIG!$D$7)/31,0)&gt;=(CONFIG!$E38+CONFIG!$F38),INDEX(Commandes!$D15:$DG15,,COLUMN(CP$8)-COLUMN($D$8)+1-(CONFIG!$E38+CONFIG!$F38)),0)*(1-CONFIG!$G38))*CONFIG!$D38</f>
        <v>0</v>
      </c>
      <c r="CQ15" s="10">
        <f>((CONFIG!$G38*Commandes!CQ15)+IF(ROUND((CQ$8-CONFIG!$D$7)/31,0)&gt;=(CONFIG!$E38+CONFIG!$F38),INDEX(Commandes!$D15:$DG15,,COLUMN(CQ$8)-COLUMN($D$8)+1-(CONFIG!$E38+CONFIG!$F38)),0)*(1-CONFIG!$G38))*CONFIG!$D38</f>
        <v>0</v>
      </c>
      <c r="CR15" s="10">
        <f>((CONFIG!$G38*Commandes!CR15)+IF(ROUND((CR$8-CONFIG!$D$7)/31,0)&gt;=(CONFIG!$E38+CONFIG!$F38),INDEX(Commandes!$D15:$DG15,,COLUMN(CR$8)-COLUMN($D$8)+1-(CONFIG!$E38+CONFIG!$F38)),0)*(1-CONFIG!$G38))*CONFIG!$D38</f>
        <v>0</v>
      </c>
      <c r="CS15" s="10">
        <f>((CONFIG!$G38*Commandes!CS15)+IF(ROUND((CS$8-CONFIG!$D$7)/31,0)&gt;=(CONFIG!$E38+CONFIG!$F38),INDEX(Commandes!$D15:$DG15,,COLUMN(CS$8)-COLUMN($D$8)+1-(CONFIG!$E38+CONFIG!$F38)),0)*(1-CONFIG!$G38))*CONFIG!$D38</f>
        <v>0</v>
      </c>
      <c r="CT15" s="10">
        <f>((CONFIG!$G38*Commandes!CT15)+IF(ROUND((CT$8-CONFIG!$D$7)/31,0)&gt;=(CONFIG!$E38+CONFIG!$F38),INDEX(Commandes!$D15:$DG15,,COLUMN(CT$8)-COLUMN($D$8)+1-(CONFIG!$E38+CONFIG!$F38)),0)*(1-CONFIG!$G38))*CONFIG!$D38</f>
        <v>0</v>
      </c>
      <c r="CU15" s="10">
        <f>((CONFIG!$G38*Commandes!CU15)+IF(ROUND((CU$8-CONFIG!$D$7)/31,0)&gt;=(CONFIG!$E38+CONFIG!$F38),INDEX(Commandes!$D15:$DG15,,COLUMN(CU$8)-COLUMN($D$8)+1-(CONFIG!$E38+CONFIG!$F38)),0)*(1-CONFIG!$G38))*CONFIG!$D38</f>
        <v>0</v>
      </c>
      <c r="CV15" s="10">
        <f>((CONFIG!$G38*Commandes!CV15)+IF(ROUND((CV$8-CONFIG!$D$7)/31,0)&gt;=(CONFIG!$E38+CONFIG!$F38),INDEX(Commandes!$D15:$DG15,,COLUMN(CV$8)-COLUMN($D$8)+1-(CONFIG!$E38+CONFIG!$F38)),0)*(1-CONFIG!$G38))*CONFIG!$D38</f>
        <v>0</v>
      </c>
      <c r="CW15" s="10">
        <f>((CONFIG!$G38*Commandes!CW15)+IF(ROUND((CW$8-CONFIG!$D$7)/31,0)&gt;=(CONFIG!$E38+CONFIG!$F38),INDEX(Commandes!$D15:$DG15,,COLUMN(CW$8)-COLUMN($D$8)+1-(CONFIG!$E38+CONFIG!$F38)),0)*(1-CONFIG!$G38))*CONFIG!$D38</f>
        <v>0</v>
      </c>
      <c r="CX15" s="10">
        <f>((CONFIG!$G38*Commandes!CX15)+IF(ROUND((CX$8-CONFIG!$D$7)/31,0)&gt;=(CONFIG!$E38+CONFIG!$F38),INDEX(Commandes!$D15:$DG15,,COLUMN(CX$8)-COLUMN($D$8)+1-(CONFIG!$E38+CONFIG!$F38)),0)*(1-CONFIG!$G38))*CONFIG!$D38</f>
        <v>0</v>
      </c>
      <c r="CY15" s="10">
        <f>((CONFIG!$G38*Commandes!CY15)+IF(ROUND((CY$8-CONFIG!$D$7)/31,0)&gt;=(CONFIG!$E38+CONFIG!$F38),INDEX(Commandes!$D15:$DG15,,COLUMN(CY$8)-COLUMN($D$8)+1-(CONFIG!$E38+CONFIG!$F38)),0)*(1-CONFIG!$G38))*CONFIG!$D38</f>
        <v>0</v>
      </c>
      <c r="CZ15" s="10">
        <f>((CONFIG!$G38*Commandes!CZ15)+IF(ROUND((CZ$8-CONFIG!$D$7)/31,0)&gt;=(CONFIG!$E38+CONFIG!$F38),INDEX(Commandes!$D15:$DG15,,COLUMN(CZ$8)-COLUMN($D$8)+1-(CONFIG!$E38+CONFIG!$F38)),0)*(1-CONFIG!$G38))*CONFIG!$D38</f>
        <v>0</v>
      </c>
      <c r="DA15" s="10">
        <f>((CONFIG!$G38*Commandes!DA15)+IF(ROUND((DA$8-CONFIG!$D$7)/31,0)&gt;=(CONFIG!$E38+CONFIG!$F38),INDEX(Commandes!$D15:$DG15,,COLUMN(DA$8)-COLUMN($D$8)+1-(CONFIG!$E38+CONFIG!$F38)),0)*(1-CONFIG!$G38))*CONFIG!$D38</f>
        <v>0</v>
      </c>
      <c r="DB15" s="10">
        <f>((CONFIG!$G38*Commandes!DB15)+IF(ROUND((DB$8-CONFIG!$D$7)/31,0)&gt;=(CONFIG!$E38+CONFIG!$F38),INDEX(Commandes!$D15:$DG15,,COLUMN(DB$8)-COLUMN($D$8)+1-(CONFIG!$E38+CONFIG!$F38)),0)*(1-CONFIG!$G38))*CONFIG!$D38</f>
        <v>0</v>
      </c>
      <c r="DC15" s="10">
        <f>((CONFIG!$G38*Commandes!DC15)+IF(ROUND((DC$8-CONFIG!$D$7)/31,0)&gt;=(CONFIG!$E38+CONFIG!$F38),INDEX(Commandes!$D15:$DG15,,COLUMN(DC$8)-COLUMN($D$8)+1-(CONFIG!$E38+CONFIG!$F38)),0)*(1-CONFIG!$G38))*CONFIG!$D38</f>
        <v>0</v>
      </c>
      <c r="DD15" s="10">
        <f>((CONFIG!$G38*Commandes!DD15)+IF(ROUND((DD$8-CONFIG!$D$7)/31,0)&gt;=(CONFIG!$E38+CONFIG!$F38),INDEX(Commandes!$D15:$DG15,,COLUMN(DD$8)-COLUMN($D$8)+1-(CONFIG!$E38+CONFIG!$F38)),0)*(1-CONFIG!$G38))*CONFIG!$D38</f>
        <v>0</v>
      </c>
      <c r="DE15" s="10">
        <f>((CONFIG!$G38*Commandes!DE15)+IF(ROUND((DE$8-CONFIG!$D$7)/31,0)&gt;=(CONFIG!$E38+CONFIG!$F38),INDEX(Commandes!$D15:$DG15,,COLUMN(DE$8)-COLUMN($D$8)+1-(CONFIG!$E38+CONFIG!$F38)),0)*(1-CONFIG!$G38))*CONFIG!$D38</f>
        <v>0</v>
      </c>
      <c r="DF15" s="10">
        <f>((CONFIG!$G38*Commandes!DF15)+IF(ROUND((DF$8-CONFIG!$D$7)/31,0)&gt;=(CONFIG!$E38+CONFIG!$F38),INDEX(Commandes!$D15:$DG15,,COLUMN(DF$8)-COLUMN($D$8)+1-(CONFIG!$E38+CONFIG!$F38)),0)*(1-CONFIG!$G38))*CONFIG!$D38</f>
        <v>0</v>
      </c>
      <c r="DG15" s="10">
        <f>((CONFIG!$G38*Commandes!DG15)+IF(ROUND((DG$8-CONFIG!$D$7)/31,0)&gt;=(CONFIG!$E38+CONFIG!$F38),INDEX(Commandes!$D15:$DG15,,COLUMN(DG$8)-COLUMN($D$8)+1-(CONFIG!$E38+CONFIG!$F38)),0)*(1-CONFIG!$G38))*CONFIG!$D38</f>
        <v>0</v>
      </c>
    </row>
    <row r="16">
      <c r="C16" s="6">
        <f>CONFIG!$C$21</f>
        <v>0</v>
      </c>
      <c r="D16" s="10">
        <f>((CONFIG!$G39*Commandes!D16)+IF(ROUND((D$8-CONFIG!$D$7)/31,0)&gt;=(CONFIG!$E39+CONFIG!$F39),INDEX(Commandes!$D16:$DG16,,COLUMN(D$8)-COLUMN($D$8)+1-(CONFIG!$E39+CONFIG!$F39)),0)*(1-CONFIG!$G39))*CONFIG!$D39</f>
        <v>0</v>
      </c>
      <c r="E16" s="10">
        <f>((CONFIG!$G39*Commandes!E16)+IF(ROUND((E$8-CONFIG!$D$7)/31,0)&gt;=(CONFIG!$E39+CONFIG!$F39),INDEX(Commandes!$D16:$DG16,,COLUMN(E$8)-COLUMN($D$8)+1-(CONFIG!$E39+CONFIG!$F39)),0)*(1-CONFIG!$G39))*CONFIG!$D39</f>
        <v>0</v>
      </c>
      <c r="F16" s="10">
        <f>((CONFIG!$G39*Commandes!F16)+IF(ROUND((F$8-CONFIG!$D$7)/31,0)&gt;=(CONFIG!$E39+CONFIG!$F39),INDEX(Commandes!$D16:$DG16,,COLUMN(F$8)-COLUMN($D$8)+1-(CONFIG!$E39+CONFIG!$F39)),0)*(1-CONFIG!$G39))*CONFIG!$D39</f>
        <v>0</v>
      </c>
      <c r="G16" s="10">
        <f>((CONFIG!$G39*Commandes!G16)+IF(ROUND((G$8-CONFIG!$D$7)/31,0)&gt;=(CONFIG!$E39+CONFIG!$F39),INDEX(Commandes!$D16:$DG16,,COLUMN(G$8)-COLUMN($D$8)+1-(CONFIG!$E39+CONFIG!$F39)),0)*(1-CONFIG!$G39))*CONFIG!$D39</f>
        <v>0</v>
      </c>
      <c r="H16" s="10">
        <f>((CONFIG!$G39*Commandes!H16)+IF(ROUND((H$8-CONFIG!$D$7)/31,0)&gt;=(CONFIG!$E39+CONFIG!$F39),INDEX(Commandes!$D16:$DG16,,COLUMN(H$8)-COLUMN($D$8)+1-(CONFIG!$E39+CONFIG!$F39)),0)*(1-CONFIG!$G39))*CONFIG!$D39</f>
        <v>0</v>
      </c>
      <c r="I16" s="10">
        <f>((CONFIG!$G39*Commandes!I16)+IF(ROUND((I$8-CONFIG!$D$7)/31,0)&gt;=(CONFIG!$E39+CONFIG!$F39),INDEX(Commandes!$D16:$DG16,,COLUMN(I$8)-COLUMN($D$8)+1-(CONFIG!$E39+CONFIG!$F39)),0)*(1-CONFIG!$G39))*CONFIG!$D39</f>
        <v>0</v>
      </c>
      <c r="J16" s="10">
        <f>((CONFIG!$G39*Commandes!J16)+IF(ROUND((J$8-CONFIG!$D$7)/31,0)&gt;=(CONFIG!$E39+CONFIG!$F39),INDEX(Commandes!$D16:$DG16,,COLUMN(J$8)-COLUMN($D$8)+1-(CONFIG!$E39+CONFIG!$F39)),0)*(1-CONFIG!$G39))*CONFIG!$D39</f>
        <v>0</v>
      </c>
      <c r="K16" s="10">
        <f>((CONFIG!$G39*Commandes!K16)+IF(ROUND((K$8-CONFIG!$D$7)/31,0)&gt;=(CONFIG!$E39+CONFIG!$F39),INDEX(Commandes!$D16:$DG16,,COLUMN(K$8)-COLUMN($D$8)+1-(CONFIG!$E39+CONFIG!$F39)),0)*(1-CONFIG!$G39))*CONFIG!$D39</f>
        <v>0</v>
      </c>
      <c r="L16" s="10">
        <f>((CONFIG!$G39*Commandes!L16)+IF(ROUND((L$8-CONFIG!$D$7)/31,0)&gt;=(CONFIG!$E39+CONFIG!$F39),INDEX(Commandes!$D16:$DG16,,COLUMN(L$8)-COLUMN($D$8)+1-(CONFIG!$E39+CONFIG!$F39)),0)*(1-CONFIG!$G39))*CONFIG!$D39</f>
        <v>0</v>
      </c>
      <c r="M16" s="10">
        <f>((CONFIG!$G39*Commandes!M16)+IF(ROUND((M$8-CONFIG!$D$7)/31,0)&gt;=(CONFIG!$E39+CONFIG!$F39),INDEX(Commandes!$D16:$DG16,,COLUMN(M$8)-COLUMN($D$8)+1-(CONFIG!$E39+CONFIG!$F39)),0)*(1-CONFIG!$G39))*CONFIG!$D39</f>
        <v>0</v>
      </c>
      <c r="N16" s="10">
        <f>((CONFIG!$G39*Commandes!N16)+IF(ROUND((N$8-CONFIG!$D$7)/31,0)&gt;=(CONFIG!$E39+CONFIG!$F39),INDEX(Commandes!$D16:$DG16,,COLUMN(N$8)-COLUMN($D$8)+1-(CONFIG!$E39+CONFIG!$F39)),0)*(1-CONFIG!$G39))*CONFIG!$D39</f>
        <v>0</v>
      </c>
      <c r="O16" s="10">
        <f>((CONFIG!$G39*Commandes!O16)+IF(ROUND((O$8-CONFIG!$D$7)/31,0)&gt;=(CONFIG!$E39+CONFIG!$F39),INDEX(Commandes!$D16:$DG16,,COLUMN(O$8)-COLUMN($D$8)+1-(CONFIG!$E39+CONFIG!$F39)),0)*(1-CONFIG!$G39))*CONFIG!$D39</f>
        <v>0</v>
      </c>
      <c r="P16" s="10">
        <f>((CONFIG!$G39*Commandes!P16)+IF(ROUND((P$8-CONFIG!$D$7)/31,0)&gt;=(CONFIG!$E39+CONFIG!$F39),INDEX(Commandes!$D16:$DG16,,COLUMN(P$8)-COLUMN($D$8)+1-(CONFIG!$E39+CONFIG!$F39)),0)*(1-CONFIG!$G39))*CONFIG!$D39</f>
        <v>0</v>
      </c>
      <c r="Q16" s="10">
        <f>((CONFIG!$G39*Commandes!Q16)+IF(ROUND((Q$8-CONFIG!$D$7)/31,0)&gt;=(CONFIG!$E39+CONFIG!$F39),INDEX(Commandes!$D16:$DG16,,COLUMN(Q$8)-COLUMN($D$8)+1-(CONFIG!$E39+CONFIG!$F39)),0)*(1-CONFIG!$G39))*CONFIG!$D39</f>
        <v>0</v>
      </c>
      <c r="R16" s="10">
        <f>((CONFIG!$G39*Commandes!R16)+IF(ROUND((R$8-CONFIG!$D$7)/31,0)&gt;=(CONFIG!$E39+CONFIG!$F39),INDEX(Commandes!$D16:$DG16,,COLUMN(R$8)-COLUMN($D$8)+1-(CONFIG!$E39+CONFIG!$F39)),0)*(1-CONFIG!$G39))*CONFIG!$D39</f>
        <v>0</v>
      </c>
      <c r="S16" s="10">
        <f>((CONFIG!$G39*Commandes!S16)+IF(ROUND((S$8-CONFIG!$D$7)/31,0)&gt;=(CONFIG!$E39+CONFIG!$F39),INDEX(Commandes!$D16:$DG16,,COLUMN(S$8)-COLUMN($D$8)+1-(CONFIG!$E39+CONFIG!$F39)),0)*(1-CONFIG!$G39))*CONFIG!$D39</f>
        <v>0</v>
      </c>
      <c r="T16" s="10">
        <f>((CONFIG!$G39*Commandes!T16)+IF(ROUND((T$8-CONFIG!$D$7)/31,0)&gt;=(CONFIG!$E39+CONFIG!$F39),INDEX(Commandes!$D16:$DG16,,COLUMN(T$8)-COLUMN($D$8)+1-(CONFIG!$E39+CONFIG!$F39)),0)*(1-CONFIG!$G39))*CONFIG!$D39</f>
        <v>0</v>
      </c>
      <c r="U16" s="10">
        <f>((CONFIG!$G39*Commandes!U16)+IF(ROUND((U$8-CONFIG!$D$7)/31,0)&gt;=(CONFIG!$E39+CONFIG!$F39),INDEX(Commandes!$D16:$DG16,,COLUMN(U$8)-COLUMN($D$8)+1-(CONFIG!$E39+CONFIG!$F39)),0)*(1-CONFIG!$G39))*CONFIG!$D39</f>
        <v>0</v>
      </c>
      <c r="V16" s="10">
        <f>((CONFIG!$G39*Commandes!V16)+IF(ROUND((V$8-CONFIG!$D$7)/31,0)&gt;=(CONFIG!$E39+CONFIG!$F39),INDEX(Commandes!$D16:$DG16,,COLUMN(V$8)-COLUMN($D$8)+1-(CONFIG!$E39+CONFIG!$F39)),0)*(1-CONFIG!$G39))*CONFIG!$D39</f>
        <v>0</v>
      </c>
      <c r="W16" s="10">
        <f>((CONFIG!$G39*Commandes!W16)+IF(ROUND((W$8-CONFIG!$D$7)/31,0)&gt;=(CONFIG!$E39+CONFIG!$F39),INDEX(Commandes!$D16:$DG16,,COLUMN(W$8)-COLUMN($D$8)+1-(CONFIG!$E39+CONFIG!$F39)),0)*(1-CONFIG!$G39))*CONFIG!$D39</f>
        <v>0</v>
      </c>
      <c r="X16" s="10">
        <f>((CONFIG!$G39*Commandes!X16)+IF(ROUND((X$8-CONFIG!$D$7)/31,0)&gt;=(CONFIG!$E39+CONFIG!$F39),INDEX(Commandes!$D16:$DG16,,COLUMN(X$8)-COLUMN($D$8)+1-(CONFIG!$E39+CONFIG!$F39)),0)*(1-CONFIG!$G39))*CONFIG!$D39</f>
        <v>0</v>
      </c>
      <c r="Y16" s="10">
        <f>((CONFIG!$G39*Commandes!Y16)+IF(ROUND((Y$8-CONFIG!$D$7)/31,0)&gt;=(CONFIG!$E39+CONFIG!$F39),INDEX(Commandes!$D16:$DG16,,COLUMN(Y$8)-COLUMN($D$8)+1-(CONFIG!$E39+CONFIG!$F39)),0)*(1-CONFIG!$G39))*CONFIG!$D39</f>
        <v>0</v>
      </c>
      <c r="Z16" s="10">
        <f>((CONFIG!$G39*Commandes!Z16)+IF(ROUND((Z$8-CONFIG!$D$7)/31,0)&gt;=(CONFIG!$E39+CONFIG!$F39),INDEX(Commandes!$D16:$DG16,,COLUMN(Z$8)-COLUMN($D$8)+1-(CONFIG!$E39+CONFIG!$F39)),0)*(1-CONFIG!$G39))*CONFIG!$D39</f>
        <v>0</v>
      </c>
      <c r="AA16" s="10">
        <f>((CONFIG!$G39*Commandes!AA16)+IF(ROUND((AA$8-CONFIG!$D$7)/31,0)&gt;=(CONFIG!$E39+CONFIG!$F39),INDEX(Commandes!$D16:$DG16,,COLUMN(AA$8)-COLUMN($D$8)+1-(CONFIG!$E39+CONFIG!$F39)),0)*(1-CONFIG!$G39))*CONFIG!$D39</f>
        <v>0</v>
      </c>
      <c r="AB16" s="10">
        <f>((CONFIG!$G39*Commandes!AB16)+IF(ROUND((AB$8-CONFIG!$D$7)/31,0)&gt;=(CONFIG!$E39+CONFIG!$F39),INDEX(Commandes!$D16:$DG16,,COLUMN(AB$8)-COLUMN($D$8)+1-(CONFIG!$E39+CONFIG!$F39)),0)*(1-CONFIG!$G39))*CONFIG!$D39</f>
        <v>0</v>
      </c>
      <c r="AC16" s="10">
        <f>((CONFIG!$G39*Commandes!AC16)+IF(ROUND((AC$8-CONFIG!$D$7)/31,0)&gt;=(CONFIG!$E39+CONFIG!$F39),INDEX(Commandes!$D16:$DG16,,COLUMN(AC$8)-COLUMN($D$8)+1-(CONFIG!$E39+CONFIG!$F39)),0)*(1-CONFIG!$G39))*CONFIG!$D39</f>
        <v>0</v>
      </c>
      <c r="AD16" s="10">
        <f>((CONFIG!$G39*Commandes!AD16)+IF(ROUND((AD$8-CONFIG!$D$7)/31,0)&gt;=(CONFIG!$E39+CONFIG!$F39),INDEX(Commandes!$D16:$DG16,,COLUMN(AD$8)-COLUMN($D$8)+1-(CONFIG!$E39+CONFIG!$F39)),0)*(1-CONFIG!$G39))*CONFIG!$D39</f>
        <v>0</v>
      </c>
      <c r="AE16" s="10">
        <f>((CONFIG!$G39*Commandes!AE16)+IF(ROUND((AE$8-CONFIG!$D$7)/31,0)&gt;=(CONFIG!$E39+CONFIG!$F39),INDEX(Commandes!$D16:$DG16,,COLUMN(AE$8)-COLUMN($D$8)+1-(CONFIG!$E39+CONFIG!$F39)),0)*(1-CONFIG!$G39))*CONFIG!$D39</f>
        <v>0</v>
      </c>
      <c r="AF16" s="10">
        <f>((CONFIG!$G39*Commandes!AF16)+IF(ROUND((AF$8-CONFIG!$D$7)/31,0)&gt;=(CONFIG!$E39+CONFIG!$F39),INDEX(Commandes!$D16:$DG16,,COLUMN(AF$8)-COLUMN($D$8)+1-(CONFIG!$E39+CONFIG!$F39)),0)*(1-CONFIG!$G39))*CONFIG!$D39</f>
        <v>0</v>
      </c>
      <c r="AG16" s="10">
        <f>((CONFIG!$G39*Commandes!AG16)+IF(ROUND((AG$8-CONFIG!$D$7)/31,0)&gt;=(CONFIG!$E39+CONFIG!$F39),INDEX(Commandes!$D16:$DG16,,COLUMN(AG$8)-COLUMN($D$8)+1-(CONFIG!$E39+CONFIG!$F39)),0)*(1-CONFIG!$G39))*CONFIG!$D39</f>
        <v>0</v>
      </c>
      <c r="AH16" s="10">
        <f>((CONFIG!$G39*Commandes!AH16)+IF(ROUND((AH$8-CONFIG!$D$7)/31,0)&gt;=(CONFIG!$E39+CONFIG!$F39),INDEX(Commandes!$D16:$DG16,,COLUMN(AH$8)-COLUMN($D$8)+1-(CONFIG!$E39+CONFIG!$F39)),0)*(1-CONFIG!$G39))*CONFIG!$D39</f>
        <v>0</v>
      </c>
      <c r="AI16" s="10">
        <f>((CONFIG!$G39*Commandes!AI16)+IF(ROUND((AI$8-CONFIG!$D$7)/31,0)&gt;=(CONFIG!$E39+CONFIG!$F39),INDEX(Commandes!$D16:$DG16,,COLUMN(AI$8)-COLUMN($D$8)+1-(CONFIG!$E39+CONFIG!$F39)),0)*(1-CONFIG!$G39))*CONFIG!$D39</f>
        <v>0</v>
      </c>
      <c r="AJ16" s="10">
        <f>((CONFIG!$G39*Commandes!AJ16)+IF(ROUND((AJ$8-CONFIG!$D$7)/31,0)&gt;=(CONFIG!$E39+CONFIG!$F39),INDEX(Commandes!$D16:$DG16,,COLUMN(AJ$8)-COLUMN($D$8)+1-(CONFIG!$E39+CONFIG!$F39)),0)*(1-CONFIG!$G39))*CONFIG!$D39</f>
        <v>0</v>
      </c>
      <c r="AK16" s="10">
        <f>((CONFIG!$G39*Commandes!AK16)+IF(ROUND((AK$8-CONFIG!$D$7)/31,0)&gt;=(CONFIG!$E39+CONFIG!$F39),INDEX(Commandes!$D16:$DG16,,COLUMN(AK$8)-COLUMN($D$8)+1-(CONFIG!$E39+CONFIG!$F39)),0)*(1-CONFIG!$G39))*CONFIG!$D39</f>
        <v>0</v>
      </c>
      <c r="AL16" s="10">
        <f>((CONFIG!$G39*Commandes!AL16)+IF(ROUND((AL$8-CONFIG!$D$7)/31,0)&gt;=(CONFIG!$E39+CONFIG!$F39),INDEX(Commandes!$D16:$DG16,,COLUMN(AL$8)-COLUMN($D$8)+1-(CONFIG!$E39+CONFIG!$F39)),0)*(1-CONFIG!$G39))*CONFIG!$D39</f>
        <v>0</v>
      </c>
      <c r="AM16" s="10">
        <f>((CONFIG!$G39*Commandes!AM16)+IF(ROUND((AM$8-CONFIG!$D$7)/31,0)&gt;=(CONFIG!$E39+CONFIG!$F39),INDEX(Commandes!$D16:$DG16,,COLUMN(AM$8)-COLUMN($D$8)+1-(CONFIG!$E39+CONFIG!$F39)),0)*(1-CONFIG!$G39))*CONFIG!$D39</f>
        <v>0</v>
      </c>
      <c r="AN16" s="10">
        <f>((CONFIG!$G39*Commandes!AN16)+IF(ROUND((AN$8-CONFIG!$D$7)/31,0)&gt;=(CONFIG!$E39+CONFIG!$F39),INDEX(Commandes!$D16:$DG16,,COLUMN(AN$8)-COLUMN($D$8)+1-(CONFIG!$E39+CONFIG!$F39)),0)*(1-CONFIG!$G39))*CONFIG!$D39</f>
        <v>0</v>
      </c>
      <c r="AO16" s="10">
        <f>((CONFIG!$G39*Commandes!AO16)+IF(ROUND((AO$8-CONFIG!$D$7)/31,0)&gt;=(CONFIG!$E39+CONFIG!$F39),INDEX(Commandes!$D16:$DG16,,COLUMN(AO$8)-COLUMN($D$8)+1-(CONFIG!$E39+CONFIG!$F39)),0)*(1-CONFIG!$G39))*CONFIG!$D39</f>
        <v>0</v>
      </c>
      <c r="AP16" s="10">
        <f>((CONFIG!$G39*Commandes!AP16)+IF(ROUND((AP$8-CONFIG!$D$7)/31,0)&gt;=(CONFIG!$E39+CONFIG!$F39),INDEX(Commandes!$D16:$DG16,,COLUMN(AP$8)-COLUMN($D$8)+1-(CONFIG!$E39+CONFIG!$F39)),0)*(1-CONFIG!$G39))*CONFIG!$D39</f>
        <v>0</v>
      </c>
      <c r="AQ16" s="10">
        <f>((CONFIG!$G39*Commandes!AQ16)+IF(ROUND((AQ$8-CONFIG!$D$7)/31,0)&gt;=(CONFIG!$E39+CONFIG!$F39),INDEX(Commandes!$D16:$DG16,,COLUMN(AQ$8)-COLUMN($D$8)+1-(CONFIG!$E39+CONFIG!$F39)),0)*(1-CONFIG!$G39))*CONFIG!$D39</f>
        <v>0</v>
      </c>
      <c r="AR16" s="10">
        <f>((CONFIG!$G39*Commandes!AR16)+IF(ROUND((AR$8-CONFIG!$D$7)/31,0)&gt;=(CONFIG!$E39+CONFIG!$F39),INDEX(Commandes!$D16:$DG16,,COLUMN(AR$8)-COLUMN($D$8)+1-(CONFIG!$E39+CONFIG!$F39)),0)*(1-CONFIG!$G39))*CONFIG!$D39</f>
        <v>0</v>
      </c>
      <c r="AS16" s="10">
        <f>((CONFIG!$G39*Commandes!AS16)+IF(ROUND((AS$8-CONFIG!$D$7)/31,0)&gt;=(CONFIG!$E39+CONFIG!$F39),INDEX(Commandes!$D16:$DG16,,COLUMN(AS$8)-COLUMN($D$8)+1-(CONFIG!$E39+CONFIG!$F39)),0)*(1-CONFIG!$G39))*CONFIG!$D39</f>
        <v>0</v>
      </c>
      <c r="AT16" s="10">
        <f>((CONFIG!$G39*Commandes!AT16)+IF(ROUND((AT$8-CONFIG!$D$7)/31,0)&gt;=(CONFIG!$E39+CONFIG!$F39),INDEX(Commandes!$D16:$DG16,,COLUMN(AT$8)-COLUMN($D$8)+1-(CONFIG!$E39+CONFIG!$F39)),0)*(1-CONFIG!$G39))*CONFIG!$D39</f>
        <v>0</v>
      </c>
      <c r="AU16" s="10">
        <f>((CONFIG!$G39*Commandes!AU16)+IF(ROUND((AU$8-CONFIG!$D$7)/31,0)&gt;=(CONFIG!$E39+CONFIG!$F39),INDEX(Commandes!$D16:$DG16,,COLUMN(AU$8)-COLUMN($D$8)+1-(CONFIG!$E39+CONFIG!$F39)),0)*(1-CONFIG!$G39))*CONFIG!$D39</f>
        <v>0</v>
      </c>
      <c r="AV16" s="10">
        <f>((CONFIG!$G39*Commandes!AV16)+IF(ROUND((AV$8-CONFIG!$D$7)/31,0)&gt;=(CONFIG!$E39+CONFIG!$F39),INDEX(Commandes!$D16:$DG16,,COLUMN(AV$8)-COLUMN($D$8)+1-(CONFIG!$E39+CONFIG!$F39)),0)*(1-CONFIG!$G39))*CONFIG!$D39</f>
        <v>0</v>
      </c>
      <c r="AW16" s="10">
        <f>((CONFIG!$G39*Commandes!AW16)+IF(ROUND((AW$8-CONFIG!$D$7)/31,0)&gt;=(CONFIG!$E39+CONFIG!$F39),INDEX(Commandes!$D16:$DG16,,COLUMN(AW$8)-COLUMN($D$8)+1-(CONFIG!$E39+CONFIG!$F39)),0)*(1-CONFIG!$G39))*CONFIG!$D39</f>
        <v>0</v>
      </c>
      <c r="AX16" s="10">
        <f>((CONFIG!$G39*Commandes!AX16)+IF(ROUND((AX$8-CONFIG!$D$7)/31,0)&gt;=(CONFIG!$E39+CONFIG!$F39),INDEX(Commandes!$D16:$DG16,,COLUMN(AX$8)-COLUMN($D$8)+1-(CONFIG!$E39+CONFIG!$F39)),0)*(1-CONFIG!$G39))*CONFIG!$D39</f>
        <v>0</v>
      </c>
      <c r="AY16" s="10">
        <f>((CONFIG!$G39*Commandes!AY16)+IF(ROUND((AY$8-CONFIG!$D$7)/31,0)&gt;=(CONFIG!$E39+CONFIG!$F39),INDEX(Commandes!$D16:$DG16,,COLUMN(AY$8)-COLUMN($D$8)+1-(CONFIG!$E39+CONFIG!$F39)),0)*(1-CONFIG!$G39))*CONFIG!$D39</f>
        <v>0</v>
      </c>
      <c r="AZ16" s="10">
        <f>((CONFIG!$G39*Commandes!AZ16)+IF(ROUND((AZ$8-CONFIG!$D$7)/31,0)&gt;=(CONFIG!$E39+CONFIG!$F39),INDEX(Commandes!$D16:$DG16,,COLUMN(AZ$8)-COLUMN($D$8)+1-(CONFIG!$E39+CONFIG!$F39)),0)*(1-CONFIG!$G39))*CONFIG!$D39</f>
        <v>0</v>
      </c>
      <c r="BA16" s="10">
        <f>((CONFIG!$G39*Commandes!BA16)+IF(ROUND((BA$8-CONFIG!$D$7)/31,0)&gt;=(CONFIG!$E39+CONFIG!$F39),INDEX(Commandes!$D16:$DG16,,COLUMN(BA$8)-COLUMN($D$8)+1-(CONFIG!$E39+CONFIG!$F39)),0)*(1-CONFIG!$G39))*CONFIG!$D39</f>
        <v>0</v>
      </c>
      <c r="BB16" s="10">
        <f>((CONFIG!$G39*Commandes!BB16)+IF(ROUND((BB$8-CONFIG!$D$7)/31,0)&gt;=(CONFIG!$E39+CONFIG!$F39),INDEX(Commandes!$D16:$DG16,,COLUMN(BB$8)-COLUMN($D$8)+1-(CONFIG!$E39+CONFIG!$F39)),0)*(1-CONFIG!$G39))*CONFIG!$D39</f>
        <v>0</v>
      </c>
      <c r="BC16" s="10">
        <f>((CONFIG!$G39*Commandes!BC16)+IF(ROUND((BC$8-CONFIG!$D$7)/31,0)&gt;=(CONFIG!$E39+CONFIG!$F39),INDEX(Commandes!$D16:$DG16,,COLUMN(BC$8)-COLUMN($D$8)+1-(CONFIG!$E39+CONFIG!$F39)),0)*(1-CONFIG!$G39))*CONFIG!$D39</f>
        <v>0</v>
      </c>
      <c r="BD16" s="10">
        <f>((CONFIG!$G39*Commandes!BD16)+IF(ROUND((BD$8-CONFIG!$D$7)/31,0)&gt;=(CONFIG!$E39+CONFIG!$F39),INDEX(Commandes!$D16:$DG16,,COLUMN(BD$8)-COLUMN($D$8)+1-(CONFIG!$E39+CONFIG!$F39)),0)*(1-CONFIG!$G39))*CONFIG!$D39</f>
        <v>0</v>
      </c>
      <c r="BE16" s="10">
        <f>((CONFIG!$G39*Commandes!BE16)+IF(ROUND((BE$8-CONFIG!$D$7)/31,0)&gt;=(CONFIG!$E39+CONFIG!$F39),INDEX(Commandes!$D16:$DG16,,COLUMN(BE$8)-COLUMN($D$8)+1-(CONFIG!$E39+CONFIG!$F39)),0)*(1-CONFIG!$G39))*CONFIG!$D39</f>
        <v>0</v>
      </c>
      <c r="BF16" s="10">
        <f>((CONFIG!$G39*Commandes!BF16)+IF(ROUND((BF$8-CONFIG!$D$7)/31,0)&gt;=(CONFIG!$E39+CONFIG!$F39),INDEX(Commandes!$D16:$DG16,,COLUMN(BF$8)-COLUMN($D$8)+1-(CONFIG!$E39+CONFIG!$F39)),0)*(1-CONFIG!$G39))*CONFIG!$D39</f>
        <v>0</v>
      </c>
      <c r="BG16" s="10">
        <f>((CONFIG!$G39*Commandes!BG16)+IF(ROUND((BG$8-CONFIG!$D$7)/31,0)&gt;=(CONFIG!$E39+CONFIG!$F39),INDEX(Commandes!$D16:$DG16,,COLUMN(BG$8)-COLUMN($D$8)+1-(CONFIG!$E39+CONFIG!$F39)),0)*(1-CONFIG!$G39))*CONFIG!$D39</f>
        <v>0</v>
      </c>
      <c r="BH16" s="10">
        <f>((CONFIG!$G39*Commandes!BH16)+IF(ROUND((BH$8-CONFIG!$D$7)/31,0)&gt;=(CONFIG!$E39+CONFIG!$F39),INDEX(Commandes!$D16:$DG16,,COLUMN(BH$8)-COLUMN($D$8)+1-(CONFIG!$E39+CONFIG!$F39)),0)*(1-CONFIG!$G39))*CONFIG!$D39</f>
        <v>0</v>
      </c>
      <c r="BI16" s="10">
        <f>((CONFIG!$G39*Commandes!BI16)+IF(ROUND((BI$8-CONFIG!$D$7)/31,0)&gt;=(CONFIG!$E39+CONFIG!$F39),INDEX(Commandes!$D16:$DG16,,COLUMN(BI$8)-COLUMN($D$8)+1-(CONFIG!$E39+CONFIG!$F39)),0)*(1-CONFIG!$G39))*CONFIG!$D39</f>
        <v>0</v>
      </c>
      <c r="BJ16" s="10">
        <f>((CONFIG!$G39*Commandes!BJ16)+IF(ROUND((BJ$8-CONFIG!$D$7)/31,0)&gt;=(CONFIG!$E39+CONFIG!$F39),INDEX(Commandes!$D16:$DG16,,COLUMN(BJ$8)-COLUMN($D$8)+1-(CONFIG!$E39+CONFIG!$F39)),0)*(1-CONFIG!$G39))*CONFIG!$D39</f>
        <v>0</v>
      </c>
      <c r="BK16" s="10">
        <f>((CONFIG!$G39*Commandes!BK16)+IF(ROUND((BK$8-CONFIG!$D$7)/31,0)&gt;=(CONFIG!$E39+CONFIG!$F39),INDEX(Commandes!$D16:$DG16,,COLUMN(BK$8)-COLUMN($D$8)+1-(CONFIG!$E39+CONFIG!$F39)),0)*(1-CONFIG!$G39))*CONFIG!$D39</f>
        <v>0</v>
      </c>
      <c r="BL16" s="10">
        <f>((CONFIG!$G39*Commandes!BL16)+IF(ROUND((BL$8-CONFIG!$D$7)/31,0)&gt;=(CONFIG!$E39+CONFIG!$F39),INDEX(Commandes!$D16:$DG16,,COLUMN(BL$8)-COLUMN($D$8)+1-(CONFIG!$E39+CONFIG!$F39)),0)*(1-CONFIG!$G39))*CONFIG!$D39</f>
        <v>0</v>
      </c>
      <c r="BM16" s="10">
        <f>((CONFIG!$G39*Commandes!BM16)+IF(ROUND((BM$8-CONFIG!$D$7)/31,0)&gt;=(CONFIG!$E39+CONFIG!$F39),INDEX(Commandes!$D16:$DG16,,COLUMN(BM$8)-COLUMN($D$8)+1-(CONFIG!$E39+CONFIG!$F39)),0)*(1-CONFIG!$G39))*CONFIG!$D39</f>
        <v>0</v>
      </c>
      <c r="BN16" s="10">
        <f>((CONFIG!$G39*Commandes!BN16)+IF(ROUND((BN$8-CONFIG!$D$7)/31,0)&gt;=(CONFIG!$E39+CONFIG!$F39),INDEX(Commandes!$D16:$DG16,,COLUMN(BN$8)-COLUMN($D$8)+1-(CONFIG!$E39+CONFIG!$F39)),0)*(1-CONFIG!$G39))*CONFIG!$D39</f>
        <v>0</v>
      </c>
      <c r="BO16" s="10">
        <f>((CONFIG!$G39*Commandes!BO16)+IF(ROUND((BO$8-CONFIG!$D$7)/31,0)&gt;=(CONFIG!$E39+CONFIG!$F39),INDEX(Commandes!$D16:$DG16,,COLUMN(BO$8)-COLUMN($D$8)+1-(CONFIG!$E39+CONFIG!$F39)),0)*(1-CONFIG!$G39))*CONFIG!$D39</f>
        <v>0</v>
      </c>
      <c r="BP16" s="10">
        <f>((CONFIG!$G39*Commandes!BP16)+IF(ROUND((BP$8-CONFIG!$D$7)/31,0)&gt;=(CONFIG!$E39+CONFIG!$F39),INDEX(Commandes!$D16:$DG16,,COLUMN(BP$8)-COLUMN($D$8)+1-(CONFIG!$E39+CONFIG!$F39)),0)*(1-CONFIG!$G39))*CONFIG!$D39</f>
        <v>0</v>
      </c>
      <c r="BQ16" s="10">
        <f>((CONFIG!$G39*Commandes!BQ16)+IF(ROUND((BQ$8-CONFIG!$D$7)/31,0)&gt;=(CONFIG!$E39+CONFIG!$F39),INDEX(Commandes!$D16:$DG16,,COLUMN(BQ$8)-COLUMN($D$8)+1-(CONFIG!$E39+CONFIG!$F39)),0)*(1-CONFIG!$G39))*CONFIG!$D39</f>
        <v>0</v>
      </c>
      <c r="BR16" s="10">
        <f>((CONFIG!$G39*Commandes!BR16)+IF(ROUND((BR$8-CONFIG!$D$7)/31,0)&gt;=(CONFIG!$E39+CONFIG!$F39),INDEX(Commandes!$D16:$DG16,,COLUMN(BR$8)-COLUMN($D$8)+1-(CONFIG!$E39+CONFIG!$F39)),0)*(1-CONFIG!$G39))*CONFIG!$D39</f>
        <v>0</v>
      </c>
      <c r="BS16" s="10">
        <f>((CONFIG!$G39*Commandes!BS16)+IF(ROUND((BS$8-CONFIG!$D$7)/31,0)&gt;=(CONFIG!$E39+CONFIG!$F39),INDEX(Commandes!$D16:$DG16,,COLUMN(BS$8)-COLUMN($D$8)+1-(CONFIG!$E39+CONFIG!$F39)),0)*(1-CONFIG!$G39))*CONFIG!$D39</f>
        <v>0</v>
      </c>
      <c r="BT16" s="10">
        <f>((CONFIG!$G39*Commandes!BT16)+IF(ROUND((BT$8-CONFIG!$D$7)/31,0)&gt;=(CONFIG!$E39+CONFIG!$F39),INDEX(Commandes!$D16:$DG16,,COLUMN(BT$8)-COLUMN($D$8)+1-(CONFIG!$E39+CONFIG!$F39)),0)*(1-CONFIG!$G39))*CONFIG!$D39</f>
        <v>0</v>
      </c>
      <c r="BU16" s="10">
        <f>((CONFIG!$G39*Commandes!BU16)+IF(ROUND((BU$8-CONFIG!$D$7)/31,0)&gt;=(CONFIG!$E39+CONFIG!$F39),INDEX(Commandes!$D16:$DG16,,COLUMN(BU$8)-COLUMN($D$8)+1-(CONFIG!$E39+CONFIG!$F39)),0)*(1-CONFIG!$G39))*CONFIG!$D39</f>
        <v>0</v>
      </c>
      <c r="BV16" s="10">
        <f>((CONFIG!$G39*Commandes!BV16)+IF(ROUND((BV$8-CONFIG!$D$7)/31,0)&gt;=(CONFIG!$E39+CONFIG!$F39),INDEX(Commandes!$D16:$DG16,,COLUMN(BV$8)-COLUMN($D$8)+1-(CONFIG!$E39+CONFIG!$F39)),0)*(1-CONFIG!$G39))*CONFIG!$D39</f>
        <v>0</v>
      </c>
      <c r="BW16" s="10">
        <f>((CONFIG!$G39*Commandes!BW16)+IF(ROUND((BW$8-CONFIG!$D$7)/31,0)&gt;=(CONFIG!$E39+CONFIG!$F39),INDEX(Commandes!$D16:$DG16,,COLUMN(BW$8)-COLUMN($D$8)+1-(CONFIG!$E39+CONFIG!$F39)),0)*(1-CONFIG!$G39))*CONFIG!$D39</f>
        <v>0</v>
      </c>
      <c r="BX16" s="10">
        <f>((CONFIG!$G39*Commandes!BX16)+IF(ROUND((BX$8-CONFIG!$D$7)/31,0)&gt;=(CONFIG!$E39+CONFIG!$F39),INDEX(Commandes!$D16:$DG16,,COLUMN(BX$8)-COLUMN($D$8)+1-(CONFIG!$E39+CONFIG!$F39)),0)*(1-CONFIG!$G39))*CONFIG!$D39</f>
        <v>0</v>
      </c>
      <c r="BY16" s="10">
        <f>((CONFIG!$G39*Commandes!BY16)+IF(ROUND((BY$8-CONFIG!$D$7)/31,0)&gt;=(CONFIG!$E39+CONFIG!$F39),INDEX(Commandes!$D16:$DG16,,COLUMN(BY$8)-COLUMN($D$8)+1-(CONFIG!$E39+CONFIG!$F39)),0)*(1-CONFIG!$G39))*CONFIG!$D39</f>
        <v>0</v>
      </c>
      <c r="BZ16" s="10">
        <f>((CONFIG!$G39*Commandes!BZ16)+IF(ROUND((BZ$8-CONFIG!$D$7)/31,0)&gt;=(CONFIG!$E39+CONFIG!$F39),INDEX(Commandes!$D16:$DG16,,COLUMN(BZ$8)-COLUMN($D$8)+1-(CONFIG!$E39+CONFIG!$F39)),0)*(1-CONFIG!$G39))*CONFIG!$D39</f>
        <v>0</v>
      </c>
      <c r="CA16" s="10">
        <f>((CONFIG!$G39*Commandes!CA16)+IF(ROUND((CA$8-CONFIG!$D$7)/31,0)&gt;=(CONFIG!$E39+CONFIG!$F39),INDEX(Commandes!$D16:$DG16,,COLUMN(CA$8)-COLUMN($D$8)+1-(CONFIG!$E39+CONFIG!$F39)),0)*(1-CONFIG!$G39))*CONFIG!$D39</f>
        <v>0</v>
      </c>
      <c r="CB16" s="10">
        <f>((CONFIG!$G39*Commandes!CB16)+IF(ROUND((CB$8-CONFIG!$D$7)/31,0)&gt;=(CONFIG!$E39+CONFIG!$F39),INDEX(Commandes!$D16:$DG16,,COLUMN(CB$8)-COLUMN($D$8)+1-(CONFIG!$E39+CONFIG!$F39)),0)*(1-CONFIG!$G39))*CONFIG!$D39</f>
        <v>0</v>
      </c>
      <c r="CC16" s="10">
        <f>((CONFIG!$G39*Commandes!CC16)+IF(ROUND((CC$8-CONFIG!$D$7)/31,0)&gt;=(CONFIG!$E39+CONFIG!$F39),INDEX(Commandes!$D16:$DG16,,COLUMN(CC$8)-COLUMN($D$8)+1-(CONFIG!$E39+CONFIG!$F39)),0)*(1-CONFIG!$G39))*CONFIG!$D39</f>
        <v>0</v>
      </c>
      <c r="CD16" s="10">
        <f>((CONFIG!$G39*Commandes!CD16)+IF(ROUND((CD$8-CONFIG!$D$7)/31,0)&gt;=(CONFIG!$E39+CONFIG!$F39),INDEX(Commandes!$D16:$DG16,,COLUMN(CD$8)-COLUMN($D$8)+1-(CONFIG!$E39+CONFIG!$F39)),0)*(1-CONFIG!$G39))*CONFIG!$D39</f>
        <v>0</v>
      </c>
      <c r="CE16" s="10">
        <f>((CONFIG!$G39*Commandes!CE16)+IF(ROUND((CE$8-CONFIG!$D$7)/31,0)&gt;=(CONFIG!$E39+CONFIG!$F39),INDEX(Commandes!$D16:$DG16,,COLUMN(CE$8)-COLUMN($D$8)+1-(CONFIG!$E39+CONFIG!$F39)),0)*(1-CONFIG!$G39))*CONFIG!$D39</f>
        <v>0</v>
      </c>
      <c r="CF16" s="10">
        <f>((CONFIG!$G39*Commandes!CF16)+IF(ROUND((CF$8-CONFIG!$D$7)/31,0)&gt;=(CONFIG!$E39+CONFIG!$F39),INDEX(Commandes!$D16:$DG16,,COLUMN(CF$8)-COLUMN($D$8)+1-(CONFIG!$E39+CONFIG!$F39)),0)*(1-CONFIG!$G39))*CONFIG!$D39</f>
        <v>0</v>
      </c>
      <c r="CG16" s="10">
        <f>((CONFIG!$G39*Commandes!CG16)+IF(ROUND((CG$8-CONFIG!$D$7)/31,0)&gt;=(CONFIG!$E39+CONFIG!$F39),INDEX(Commandes!$D16:$DG16,,COLUMN(CG$8)-COLUMN($D$8)+1-(CONFIG!$E39+CONFIG!$F39)),0)*(1-CONFIG!$G39))*CONFIG!$D39</f>
        <v>0</v>
      </c>
      <c r="CH16" s="10">
        <f>((CONFIG!$G39*Commandes!CH16)+IF(ROUND((CH$8-CONFIG!$D$7)/31,0)&gt;=(CONFIG!$E39+CONFIG!$F39),INDEX(Commandes!$D16:$DG16,,COLUMN(CH$8)-COLUMN($D$8)+1-(CONFIG!$E39+CONFIG!$F39)),0)*(1-CONFIG!$G39))*CONFIG!$D39</f>
        <v>0</v>
      </c>
      <c r="CI16" s="10">
        <f>((CONFIG!$G39*Commandes!CI16)+IF(ROUND((CI$8-CONFIG!$D$7)/31,0)&gt;=(CONFIG!$E39+CONFIG!$F39),INDEX(Commandes!$D16:$DG16,,COLUMN(CI$8)-COLUMN($D$8)+1-(CONFIG!$E39+CONFIG!$F39)),0)*(1-CONFIG!$G39))*CONFIG!$D39</f>
        <v>0</v>
      </c>
      <c r="CJ16" s="10">
        <f>((CONFIG!$G39*Commandes!CJ16)+IF(ROUND((CJ$8-CONFIG!$D$7)/31,0)&gt;=(CONFIG!$E39+CONFIG!$F39),INDEX(Commandes!$D16:$DG16,,COLUMN(CJ$8)-COLUMN($D$8)+1-(CONFIG!$E39+CONFIG!$F39)),0)*(1-CONFIG!$G39))*CONFIG!$D39</f>
        <v>0</v>
      </c>
      <c r="CK16" s="10">
        <f>((CONFIG!$G39*Commandes!CK16)+IF(ROUND((CK$8-CONFIG!$D$7)/31,0)&gt;=(CONFIG!$E39+CONFIG!$F39),INDEX(Commandes!$D16:$DG16,,COLUMN(CK$8)-COLUMN($D$8)+1-(CONFIG!$E39+CONFIG!$F39)),0)*(1-CONFIG!$G39))*CONFIG!$D39</f>
        <v>0</v>
      </c>
      <c r="CL16" s="10">
        <f>((CONFIG!$G39*Commandes!CL16)+IF(ROUND((CL$8-CONFIG!$D$7)/31,0)&gt;=(CONFIG!$E39+CONFIG!$F39),INDEX(Commandes!$D16:$DG16,,COLUMN(CL$8)-COLUMN($D$8)+1-(CONFIG!$E39+CONFIG!$F39)),0)*(1-CONFIG!$G39))*CONFIG!$D39</f>
        <v>0</v>
      </c>
      <c r="CM16" s="10">
        <f>((CONFIG!$G39*Commandes!CM16)+IF(ROUND((CM$8-CONFIG!$D$7)/31,0)&gt;=(CONFIG!$E39+CONFIG!$F39),INDEX(Commandes!$D16:$DG16,,COLUMN(CM$8)-COLUMN($D$8)+1-(CONFIG!$E39+CONFIG!$F39)),0)*(1-CONFIG!$G39))*CONFIG!$D39</f>
        <v>0</v>
      </c>
      <c r="CN16" s="10">
        <f>((CONFIG!$G39*Commandes!CN16)+IF(ROUND((CN$8-CONFIG!$D$7)/31,0)&gt;=(CONFIG!$E39+CONFIG!$F39),INDEX(Commandes!$D16:$DG16,,COLUMN(CN$8)-COLUMN($D$8)+1-(CONFIG!$E39+CONFIG!$F39)),0)*(1-CONFIG!$G39))*CONFIG!$D39</f>
        <v>0</v>
      </c>
      <c r="CO16" s="10">
        <f>((CONFIG!$G39*Commandes!CO16)+IF(ROUND((CO$8-CONFIG!$D$7)/31,0)&gt;=(CONFIG!$E39+CONFIG!$F39),INDEX(Commandes!$D16:$DG16,,COLUMN(CO$8)-COLUMN($D$8)+1-(CONFIG!$E39+CONFIG!$F39)),0)*(1-CONFIG!$G39))*CONFIG!$D39</f>
        <v>0</v>
      </c>
      <c r="CP16" s="10">
        <f>((CONFIG!$G39*Commandes!CP16)+IF(ROUND((CP$8-CONFIG!$D$7)/31,0)&gt;=(CONFIG!$E39+CONFIG!$F39),INDEX(Commandes!$D16:$DG16,,COLUMN(CP$8)-COLUMN($D$8)+1-(CONFIG!$E39+CONFIG!$F39)),0)*(1-CONFIG!$G39))*CONFIG!$D39</f>
        <v>0</v>
      </c>
      <c r="CQ16" s="10">
        <f>((CONFIG!$G39*Commandes!CQ16)+IF(ROUND((CQ$8-CONFIG!$D$7)/31,0)&gt;=(CONFIG!$E39+CONFIG!$F39),INDEX(Commandes!$D16:$DG16,,COLUMN(CQ$8)-COLUMN($D$8)+1-(CONFIG!$E39+CONFIG!$F39)),0)*(1-CONFIG!$G39))*CONFIG!$D39</f>
        <v>0</v>
      </c>
      <c r="CR16" s="10">
        <f>((CONFIG!$G39*Commandes!CR16)+IF(ROUND((CR$8-CONFIG!$D$7)/31,0)&gt;=(CONFIG!$E39+CONFIG!$F39),INDEX(Commandes!$D16:$DG16,,COLUMN(CR$8)-COLUMN($D$8)+1-(CONFIG!$E39+CONFIG!$F39)),0)*(1-CONFIG!$G39))*CONFIG!$D39</f>
        <v>0</v>
      </c>
      <c r="CS16" s="10">
        <f>((CONFIG!$G39*Commandes!CS16)+IF(ROUND((CS$8-CONFIG!$D$7)/31,0)&gt;=(CONFIG!$E39+CONFIG!$F39),INDEX(Commandes!$D16:$DG16,,COLUMN(CS$8)-COLUMN($D$8)+1-(CONFIG!$E39+CONFIG!$F39)),0)*(1-CONFIG!$G39))*CONFIG!$D39</f>
        <v>0</v>
      </c>
      <c r="CT16" s="10">
        <f>((CONFIG!$G39*Commandes!CT16)+IF(ROUND((CT$8-CONFIG!$D$7)/31,0)&gt;=(CONFIG!$E39+CONFIG!$F39),INDEX(Commandes!$D16:$DG16,,COLUMN(CT$8)-COLUMN($D$8)+1-(CONFIG!$E39+CONFIG!$F39)),0)*(1-CONFIG!$G39))*CONFIG!$D39</f>
        <v>0</v>
      </c>
      <c r="CU16" s="10">
        <f>((CONFIG!$G39*Commandes!CU16)+IF(ROUND((CU$8-CONFIG!$D$7)/31,0)&gt;=(CONFIG!$E39+CONFIG!$F39),INDEX(Commandes!$D16:$DG16,,COLUMN(CU$8)-COLUMN($D$8)+1-(CONFIG!$E39+CONFIG!$F39)),0)*(1-CONFIG!$G39))*CONFIG!$D39</f>
        <v>0</v>
      </c>
      <c r="CV16" s="10">
        <f>((CONFIG!$G39*Commandes!CV16)+IF(ROUND((CV$8-CONFIG!$D$7)/31,0)&gt;=(CONFIG!$E39+CONFIG!$F39),INDEX(Commandes!$D16:$DG16,,COLUMN(CV$8)-COLUMN($D$8)+1-(CONFIG!$E39+CONFIG!$F39)),0)*(1-CONFIG!$G39))*CONFIG!$D39</f>
        <v>0</v>
      </c>
      <c r="CW16" s="10">
        <f>((CONFIG!$G39*Commandes!CW16)+IF(ROUND((CW$8-CONFIG!$D$7)/31,0)&gt;=(CONFIG!$E39+CONFIG!$F39),INDEX(Commandes!$D16:$DG16,,COLUMN(CW$8)-COLUMN($D$8)+1-(CONFIG!$E39+CONFIG!$F39)),0)*(1-CONFIG!$G39))*CONFIG!$D39</f>
        <v>0</v>
      </c>
      <c r="CX16" s="10">
        <f>((CONFIG!$G39*Commandes!CX16)+IF(ROUND((CX$8-CONFIG!$D$7)/31,0)&gt;=(CONFIG!$E39+CONFIG!$F39),INDEX(Commandes!$D16:$DG16,,COLUMN(CX$8)-COLUMN($D$8)+1-(CONFIG!$E39+CONFIG!$F39)),0)*(1-CONFIG!$G39))*CONFIG!$D39</f>
        <v>0</v>
      </c>
      <c r="CY16" s="10">
        <f>((CONFIG!$G39*Commandes!CY16)+IF(ROUND((CY$8-CONFIG!$D$7)/31,0)&gt;=(CONFIG!$E39+CONFIG!$F39),INDEX(Commandes!$D16:$DG16,,COLUMN(CY$8)-COLUMN($D$8)+1-(CONFIG!$E39+CONFIG!$F39)),0)*(1-CONFIG!$G39))*CONFIG!$D39</f>
        <v>0</v>
      </c>
      <c r="CZ16" s="10">
        <f>((CONFIG!$G39*Commandes!CZ16)+IF(ROUND((CZ$8-CONFIG!$D$7)/31,0)&gt;=(CONFIG!$E39+CONFIG!$F39),INDEX(Commandes!$D16:$DG16,,COLUMN(CZ$8)-COLUMN($D$8)+1-(CONFIG!$E39+CONFIG!$F39)),0)*(1-CONFIG!$G39))*CONFIG!$D39</f>
        <v>0</v>
      </c>
      <c r="DA16" s="10">
        <f>((CONFIG!$G39*Commandes!DA16)+IF(ROUND((DA$8-CONFIG!$D$7)/31,0)&gt;=(CONFIG!$E39+CONFIG!$F39),INDEX(Commandes!$D16:$DG16,,COLUMN(DA$8)-COLUMN($D$8)+1-(CONFIG!$E39+CONFIG!$F39)),0)*(1-CONFIG!$G39))*CONFIG!$D39</f>
        <v>0</v>
      </c>
      <c r="DB16" s="10">
        <f>((CONFIG!$G39*Commandes!DB16)+IF(ROUND((DB$8-CONFIG!$D$7)/31,0)&gt;=(CONFIG!$E39+CONFIG!$F39),INDEX(Commandes!$D16:$DG16,,COLUMN(DB$8)-COLUMN($D$8)+1-(CONFIG!$E39+CONFIG!$F39)),0)*(1-CONFIG!$G39))*CONFIG!$D39</f>
        <v>0</v>
      </c>
      <c r="DC16" s="10">
        <f>((CONFIG!$G39*Commandes!DC16)+IF(ROUND((DC$8-CONFIG!$D$7)/31,0)&gt;=(CONFIG!$E39+CONFIG!$F39),INDEX(Commandes!$D16:$DG16,,COLUMN(DC$8)-COLUMN($D$8)+1-(CONFIG!$E39+CONFIG!$F39)),0)*(1-CONFIG!$G39))*CONFIG!$D39</f>
        <v>0</v>
      </c>
      <c r="DD16" s="10">
        <f>((CONFIG!$G39*Commandes!DD16)+IF(ROUND((DD$8-CONFIG!$D$7)/31,0)&gt;=(CONFIG!$E39+CONFIG!$F39),INDEX(Commandes!$D16:$DG16,,COLUMN(DD$8)-COLUMN($D$8)+1-(CONFIG!$E39+CONFIG!$F39)),0)*(1-CONFIG!$G39))*CONFIG!$D39</f>
        <v>0</v>
      </c>
      <c r="DE16" s="10">
        <f>((CONFIG!$G39*Commandes!DE16)+IF(ROUND((DE$8-CONFIG!$D$7)/31,0)&gt;=(CONFIG!$E39+CONFIG!$F39),INDEX(Commandes!$D16:$DG16,,COLUMN(DE$8)-COLUMN($D$8)+1-(CONFIG!$E39+CONFIG!$F39)),0)*(1-CONFIG!$G39))*CONFIG!$D39</f>
        <v>0</v>
      </c>
      <c r="DF16" s="10">
        <f>((CONFIG!$G39*Commandes!DF16)+IF(ROUND((DF$8-CONFIG!$D$7)/31,0)&gt;=(CONFIG!$E39+CONFIG!$F39),INDEX(Commandes!$D16:$DG16,,COLUMN(DF$8)-COLUMN($D$8)+1-(CONFIG!$E39+CONFIG!$F39)),0)*(1-CONFIG!$G39))*CONFIG!$D39</f>
        <v>0</v>
      </c>
      <c r="DG16" s="10">
        <f>((CONFIG!$G39*Commandes!DG16)+IF(ROUND((DG$8-CONFIG!$D$7)/31,0)&gt;=(CONFIG!$E39+CONFIG!$F39),INDEX(Commandes!$D16:$DG16,,COLUMN(DG$8)-COLUMN($D$8)+1-(CONFIG!$E39+CONFIG!$F39)),0)*(1-CONFIG!$G39))*CONFIG!$D39</f>
        <v>0</v>
      </c>
    </row>
    <row r="17">
      <c r="C17" s="6">
        <f>CONFIG!$C$22</f>
        <v>0</v>
      </c>
      <c r="D17" s="10">
        <f>((CONFIG!$G40*Commandes!D17)+IF(ROUND((D$8-CONFIG!$D$7)/31,0)&gt;=(CONFIG!$E40+CONFIG!$F40),INDEX(Commandes!$D17:$DG17,,COLUMN(D$8)-COLUMN($D$8)+1-(CONFIG!$E40+CONFIG!$F40)),0)*(1-CONFIG!$G40))*CONFIG!$D40</f>
        <v>0</v>
      </c>
      <c r="E17" s="10">
        <f>((CONFIG!$G40*Commandes!E17)+IF(ROUND((E$8-CONFIG!$D$7)/31,0)&gt;=(CONFIG!$E40+CONFIG!$F40),INDEX(Commandes!$D17:$DG17,,COLUMN(E$8)-COLUMN($D$8)+1-(CONFIG!$E40+CONFIG!$F40)),0)*(1-CONFIG!$G40))*CONFIG!$D40</f>
        <v>0</v>
      </c>
      <c r="F17" s="10">
        <f>((CONFIG!$G40*Commandes!F17)+IF(ROUND((F$8-CONFIG!$D$7)/31,0)&gt;=(CONFIG!$E40+CONFIG!$F40),INDEX(Commandes!$D17:$DG17,,COLUMN(F$8)-COLUMN($D$8)+1-(CONFIG!$E40+CONFIG!$F40)),0)*(1-CONFIG!$G40))*CONFIG!$D40</f>
        <v>0</v>
      </c>
      <c r="G17" s="10">
        <f>((CONFIG!$G40*Commandes!G17)+IF(ROUND((G$8-CONFIG!$D$7)/31,0)&gt;=(CONFIG!$E40+CONFIG!$F40),INDEX(Commandes!$D17:$DG17,,COLUMN(G$8)-COLUMN($D$8)+1-(CONFIG!$E40+CONFIG!$F40)),0)*(1-CONFIG!$G40))*CONFIG!$D40</f>
        <v>0</v>
      </c>
      <c r="H17" s="10">
        <f>((CONFIG!$G40*Commandes!H17)+IF(ROUND((H$8-CONFIG!$D$7)/31,0)&gt;=(CONFIG!$E40+CONFIG!$F40),INDEX(Commandes!$D17:$DG17,,COLUMN(H$8)-COLUMN($D$8)+1-(CONFIG!$E40+CONFIG!$F40)),0)*(1-CONFIG!$G40))*CONFIG!$D40</f>
        <v>0</v>
      </c>
      <c r="I17" s="10">
        <f>((CONFIG!$G40*Commandes!I17)+IF(ROUND((I$8-CONFIG!$D$7)/31,0)&gt;=(CONFIG!$E40+CONFIG!$F40),INDEX(Commandes!$D17:$DG17,,COLUMN(I$8)-COLUMN($D$8)+1-(CONFIG!$E40+CONFIG!$F40)),0)*(1-CONFIG!$G40))*CONFIG!$D40</f>
        <v>0</v>
      </c>
      <c r="J17" s="10">
        <f>((CONFIG!$G40*Commandes!J17)+IF(ROUND((J$8-CONFIG!$D$7)/31,0)&gt;=(CONFIG!$E40+CONFIG!$F40),INDEX(Commandes!$D17:$DG17,,COLUMN(J$8)-COLUMN($D$8)+1-(CONFIG!$E40+CONFIG!$F40)),0)*(1-CONFIG!$G40))*CONFIG!$D40</f>
        <v>0</v>
      </c>
      <c r="K17" s="10">
        <f>((CONFIG!$G40*Commandes!K17)+IF(ROUND((K$8-CONFIG!$D$7)/31,0)&gt;=(CONFIG!$E40+CONFIG!$F40),INDEX(Commandes!$D17:$DG17,,COLUMN(K$8)-COLUMN($D$8)+1-(CONFIG!$E40+CONFIG!$F40)),0)*(1-CONFIG!$G40))*CONFIG!$D40</f>
        <v>0</v>
      </c>
      <c r="L17" s="10">
        <f>((CONFIG!$G40*Commandes!L17)+IF(ROUND((L$8-CONFIG!$D$7)/31,0)&gt;=(CONFIG!$E40+CONFIG!$F40),INDEX(Commandes!$D17:$DG17,,COLUMN(L$8)-COLUMN($D$8)+1-(CONFIG!$E40+CONFIG!$F40)),0)*(1-CONFIG!$G40))*CONFIG!$D40</f>
        <v>0</v>
      </c>
      <c r="M17" s="10">
        <f>((CONFIG!$G40*Commandes!M17)+IF(ROUND((M$8-CONFIG!$D$7)/31,0)&gt;=(CONFIG!$E40+CONFIG!$F40),INDEX(Commandes!$D17:$DG17,,COLUMN(M$8)-COLUMN($D$8)+1-(CONFIG!$E40+CONFIG!$F40)),0)*(1-CONFIG!$G40))*CONFIG!$D40</f>
        <v>0</v>
      </c>
      <c r="N17" s="10">
        <f>((CONFIG!$G40*Commandes!N17)+IF(ROUND((N$8-CONFIG!$D$7)/31,0)&gt;=(CONFIG!$E40+CONFIG!$F40),INDEX(Commandes!$D17:$DG17,,COLUMN(N$8)-COLUMN($D$8)+1-(CONFIG!$E40+CONFIG!$F40)),0)*(1-CONFIG!$G40))*CONFIG!$D40</f>
        <v>0</v>
      </c>
      <c r="O17" s="10">
        <f>((CONFIG!$G40*Commandes!O17)+IF(ROUND((O$8-CONFIG!$D$7)/31,0)&gt;=(CONFIG!$E40+CONFIG!$F40),INDEX(Commandes!$D17:$DG17,,COLUMN(O$8)-COLUMN($D$8)+1-(CONFIG!$E40+CONFIG!$F40)),0)*(1-CONFIG!$G40))*CONFIG!$D40</f>
        <v>0</v>
      </c>
      <c r="P17" s="10">
        <f>((CONFIG!$G40*Commandes!P17)+IF(ROUND((P$8-CONFIG!$D$7)/31,0)&gt;=(CONFIG!$E40+CONFIG!$F40),INDEX(Commandes!$D17:$DG17,,COLUMN(P$8)-COLUMN($D$8)+1-(CONFIG!$E40+CONFIG!$F40)),0)*(1-CONFIG!$G40))*CONFIG!$D40</f>
        <v>0</v>
      </c>
      <c r="Q17" s="10">
        <f>((CONFIG!$G40*Commandes!Q17)+IF(ROUND((Q$8-CONFIG!$D$7)/31,0)&gt;=(CONFIG!$E40+CONFIG!$F40),INDEX(Commandes!$D17:$DG17,,COLUMN(Q$8)-COLUMN($D$8)+1-(CONFIG!$E40+CONFIG!$F40)),0)*(1-CONFIG!$G40))*CONFIG!$D40</f>
        <v>0</v>
      </c>
      <c r="R17" s="10">
        <f>((CONFIG!$G40*Commandes!R17)+IF(ROUND((R$8-CONFIG!$D$7)/31,0)&gt;=(CONFIG!$E40+CONFIG!$F40),INDEX(Commandes!$D17:$DG17,,COLUMN(R$8)-COLUMN($D$8)+1-(CONFIG!$E40+CONFIG!$F40)),0)*(1-CONFIG!$G40))*CONFIG!$D40</f>
        <v>0</v>
      </c>
      <c r="S17" s="10">
        <f>((CONFIG!$G40*Commandes!S17)+IF(ROUND((S$8-CONFIG!$D$7)/31,0)&gt;=(CONFIG!$E40+CONFIG!$F40),INDEX(Commandes!$D17:$DG17,,COLUMN(S$8)-COLUMN($D$8)+1-(CONFIG!$E40+CONFIG!$F40)),0)*(1-CONFIG!$G40))*CONFIG!$D40</f>
        <v>0</v>
      </c>
      <c r="T17" s="10">
        <f>((CONFIG!$G40*Commandes!T17)+IF(ROUND((T$8-CONFIG!$D$7)/31,0)&gt;=(CONFIG!$E40+CONFIG!$F40),INDEX(Commandes!$D17:$DG17,,COLUMN(T$8)-COLUMN($D$8)+1-(CONFIG!$E40+CONFIG!$F40)),0)*(1-CONFIG!$G40))*CONFIG!$D40</f>
        <v>0</v>
      </c>
      <c r="U17" s="10">
        <f>((CONFIG!$G40*Commandes!U17)+IF(ROUND((U$8-CONFIG!$D$7)/31,0)&gt;=(CONFIG!$E40+CONFIG!$F40),INDEX(Commandes!$D17:$DG17,,COLUMN(U$8)-COLUMN($D$8)+1-(CONFIG!$E40+CONFIG!$F40)),0)*(1-CONFIG!$G40))*CONFIG!$D40</f>
        <v>0</v>
      </c>
      <c r="V17" s="10">
        <f>((CONFIG!$G40*Commandes!V17)+IF(ROUND((V$8-CONFIG!$D$7)/31,0)&gt;=(CONFIG!$E40+CONFIG!$F40),INDEX(Commandes!$D17:$DG17,,COLUMN(V$8)-COLUMN($D$8)+1-(CONFIG!$E40+CONFIG!$F40)),0)*(1-CONFIG!$G40))*CONFIG!$D40</f>
        <v>0</v>
      </c>
      <c r="W17" s="10">
        <f>((CONFIG!$G40*Commandes!W17)+IF(ROUND((W$8-CONFIG!$D$7)/31,0)&gt;=(CONFIG!$E40+CONFIG!$F40),INDEX(Commandes!$D17:$DG17,,COLUMN(W$8)-COLUMN($D$8)+1-(CONFIG!$E40+CONFIG!$F40)),0)*(1-CONFIG!$G40))*CONFIG!$D40</f>
        <v>0</v>
      </c>
      <c r="X17" s="10">
        <f>((CONFIG!$G40*Commandes!X17)+IF(ROUND((X$8-CONFIG!$D$7)/31,0)&gt;=(CONFIG!$E40+CONFIG!$F40),INDEX(Commandes!$D17:$DG17,,COLUMN(X$8)-COLUMN($D$8)+1-(CONFIG!$E40+CONFIG!$F40)),0)*(1-CONFIG!$G40))*CONFIG!$D40</f>
        <v>0</v>
      </c>
      <c r="Y17" s="10">
        <f>((CONFIG!$G40*Commandes!Y17)+IF(ROUND((Y$8-CONFIG!$D$7)/31,0)&gt;=(CONFIG!$E40+CONFIG!$F40),INDEX(Commandes!$D17:$DG17,,COLUMN(Y$8)-COLUMN($D$8)+1-(CONFIG!$E40+CONFIG!$F40)),0)*(1-CONFIG!$G40))*CONFIG!$D40</f>
        <v>0</v>
      </c>
      <c r="Z17" s="10">
        <f>((CONFIG!$G40*Commandes!Z17)+IF(ROUND((Z$8-CONFIG!$D$7)/31,0)&gt;=(CONFIG!$E40+CONFIG!$F40),INDEX(Commandes!$D17:$DG17,,COLUMN(Z$8)-COLUMN($D$8)+1-(CONFIG!$E40+CONFIG!$F40)),0)*(1-CONFIG!$G40))*CONFIG!$D40</f>
        <v>0</v>
      </c>
      <c r="AA17" s="10">
        <f>((CONFIG!$G40*Commandes!AA17)+IF(ROUND((AA$8-CONFIG!$D$7)/31,0)&gt;=(CONFIG!$E40+CONFIG!$F40),INDEX(Commandes!$D17:$DG17,,COLUMN(AA$8)-COLUMN($D$8)+1-(CONFIG!$E40+CONFIG!$F40)),0)*(1-CONFIG!$G40))*CONFIG!$D40</f>
        <v>0</v>
      </c>
      <c r="AB17" s="10">
        <f>((CONFIG!$G40*Commandes!AB17)+IF(ROUND((AB$8-CONFIG!$D$7)/31,0)&gt;=(CONFIG!$E40+CONFIG!$F40),INDEX(Commandes!$D17:$DG17,,COLUMN(AB$8)-COLUMN($D$8)+1-(CONFIG!$E40+CONFIG!$F40)),0)*(1-CONFIG!$G40))*CONFIG!$D40</f>
        <v>0</v>
      </c>
      <c r="AC17" s="10">
        <f>((CONFIG!$G40*Commandes!AC17)+IF(ROUND((AC$8-CONFIG!$D$7)/31,0)&gt;=(CONFIG!$E40+CONFIG!$F40),INDEX(Commandes!$D17:$DG17,,COLUMN(AC$8)-COLUMN($D$8)+1-(CONFIG!$E40+CONFIG!$F40)),0)*(1-CONFIG!$G40))*CONFIG!$D40</f>
        <v>0</v>
      </c>
      <c r="AD17" s="10">
        <f>((CONFIG!$G40*Commandes!AD17)+IF(ROUND((AD$8-CONFIG!$D$7)/31,0)&gt;=(CONFIG!$E40+CONFIG!$F40),INDEX(Commandes!$D17:$DG17,,COLUMN(AD$8)-COLUMN($D$8)+1-(CONFIG!$E40+CONFIG!$F40)),0)*(1-CONFIG!$G40))*CONFIG!$D40</f>
        <v>0</v>
      </c>
      <c r="AE17" s="10">
        <f>((CONFIG!$G40*Commandes!AE17)+IF(ROUND((AE$8-CONFIG!$D$7)/31,0)&gt;=(CONFIG!$E40+CONFIG!$F40),INDEX(Commandes!$D17:$DG17,,COLUMN(AE$8)-COLUMN($D$8)+1-(CONFIG!$E40+CONFIG!$F40)),0)*(1-CONFIG!$G40))*CONFIG!$D40</f>
        <v>0</v>
      </c>
      <c r="AF17" s="10">
        <f>((CONFIG!$G40*Commandes!AF17)+IF(ROUND((AF$8-CONFIG!$D$7)/31,0)&gt;=(CONFIG!$E40+CONFIG!$F40),INDEX(Commandes!$D17:$DG17,,COLUMN(AF$8)-COLUMN($D$8)+1-(CONFIG!$E40+CONFIG!$F40)),0)*(1-CONFIG!$G40))*CONFIG!$D40</f>
        <v>0</v>
      </c>
      <c r="AG17" s="10">
        <f>((CONFIG!$G40*Commandes!AG17)+IF(ROUND((AG$8-CONFIG!$D$7)/31,0)&gt;=(CONFIG!$E40+CONFIG!$F40),INDEX(Commandes!$D17:$DG17,,COLUMN(AG$8)-COLUMN($D$8)+1-(CONFIG!$E40+CONFIG!$F40)),0)*(1-CONFIG!$G40))*CONFIG!$D40</f>
        <v>0</v>
      </c>
      <c r="AH17" s="10">
        <f>((CONFIG!$G40*Commandes!AH17)+IF(ROUND((AH$8-CONFIG!$D$7)/31,0)&gt;=(CONFIG!$E40+CONFIG!$F40),INDEX(Commandes!$D17:$DG17,,COLUMN(AH$8)-COLUMN($D$8)+1-(CONFIG!$E40+CONFIG!$F40)),0)*(1-CONFIG!$G40))*CONFIG!$D40</f>
        <v>0</v>
      </c>
      <c r="AI17" s="10">
        <f>((CONFIG!$G40*Commandes!AI17)+IF(ROUND((AI$8-CONFIG!$D$7)/31,0)&gt;=(CONFIG!$E40+CONFIG!$F40),INDEX(Commandes!$D17:$DG17,,COLUMN(AI$8)-COLUMN($D$8)+1-(CONFIG!$E40+CONFIG!$F40)),0)*(1-CONFIG!$G40))*CONFIG!$D40</f>
        <v>0</v>
      </c>
      <c r="AJ17" s="10">
        <f>((CONFIG!$G40*Commandes!AJ17)+IF(ROUND((AJ$8-CONFIG!$D$7)/31,0)&gt;=(CONFIG!$E40+CONFIG!$F40),INDEX(Commandes!$D17:$DG17,,COLUMN(AJ$8)-COLUMN($D$8)+1-(CONFIG!$E40+CONFIG!$F40)),0)*(1-CONFIG!$G40))*CONFIG!$D40</f>
        <v>0</v>
      </c>
      <c r="AK17" s="10">
        <f>((CONFIG!$G40*Commandes!AK17)+IF(ROUND((AK$8-CONFIG!$D$7)/31,0)&gt;=(CONFIG!$E40+CONFIG!$F40),INDEX(Commandes!$D17:$DG17,,COLUMN(AK$8)-COLUMN($D$8)+1-(CONFIG!$E40+CONFIG!$F40)),0)*(1-CONFIG!$G40))*CONFIG!$D40</f>
        <v>0</v>
      </c>
      <c r="AL17" s="10">
        <f>((CONFIG!$G40*Commandes!AL17)+IF(ROUND((AL$8-CONFIG!$D$7)/31,0)&gt;=(CONFIG!$E40+CONFIG!$F40),INDEX(Commandes!$D17:$DG17,,COLUMN(AL$8)-COLUMN($D$8)+1-(CONFIG!$E40+CONFIG!$F40)),0)*(1-CONFIG!$G40))*CONFIG!$D40</f>
        <v>0</v>
      </c>
      <c r="AM17" s="10">
        <f>((CONFIG!$G40*Commandes!AM17)+IF(ROUND((AM$8-CONFIG!$D$7)/31,0)&gt;=(CONFIG!$E40+CONFIG!$F40),INDEX(Commandes!$D17:$DG17,,COLUMN(AM$8)-COLUMN($D$8)+1-(CONFIG!$E40+CONFIG!$F40)),0)*(1-CONFIG!$G40))*CONFIG!$D40</f>
        <v>0</v>
      </c>
      <c r="AN17" s="10">
        <f>((CONFIG!$G40*Commandes!AN17)+IF(ROUND((AN$8-CONFIG!$D$7)/31,0)&gt;=(CONFIG!$E40+CONFIG!$F40),INDEX(Commandes!$D17:$DG17,,COLUMN(AN$8)-COLUMN($D$8)+1-(CONFIG!$E40+CONFIG!$F40)),0)*(1-CONFIG!$G40))*CONFIG!$D40</f>
        <v>0</v>
      </c>
      <c r="AO17" s="10">
        <f>((CONFIG!$G40*Commandes!AO17)+IF(ROUND((AO$8-CONFIG!$D$7)/31,0)&gt;=(CONFIG!$E40+CONFIG!$F40),INDEX(Commandes!$D17:$DG17,,COLUMN(AO$8)-COLUMN($D$8)+1-(CONFIG!$E40+CONFIG!$F40)),0)*(1-CONFIG!$G40))*CONFIG!$D40</f>
        <v>0</v>
      </c>
      <c r="AP17" s="10">
        <f>((CONFIG!$G40*Commandes!AP17)+IF(ROUND((AP$8-CONFIG!$D$7)/31,0)&gt;=(CONFIG!$E40+CONFIG!$F40),INDEX(Commandes!$D17:$DG17,,COLUMN(AP$8)-COLUMN($D$8)+1-(CONFIG!$E40+CONFIG!$F40)),0)*(1-CONFIG!$G40))*CONFIG!$D40</f>
        <v>0</v>
      </c>
      <c r="AQ17" s="10">
        <f>((CONFIG!$G40*Commandes!AQ17)+IF(ROUND((AQ$8-CONFIG!$D$7)/31,0)&gt;=(CONFIG!$E40+CONFIG!$F40),INDEX(Commandes!$D17:$DG17,,COLUMN(AQ$8)-COLUMN($D$8)+1-(CONFIG!$E40+CONFIG!$F40)),0)*(1-CONFIG!$G40))*CONFIG!$D40</f>
        <v>0</v>
      </c>
      <c r="AR17" s="10">
        <f>((CONFIG!$G40*Commandes!AR17)+IF(ROUND((AR$8-CONFIG!$D$7)/31,0)&gt;=(CONFIG!$E40+CONFIG!$F40),INDEX(Commandes!$D17:$DG17,,COLUMN(AR$8)-COLUMN($D$8)+1-(CONFIG!$E40+CONFIG!$F40)),0)*(1-CONFIG!$G40))*CONFIG!$D40</f>
        <v>0</v>
      </c>
      <c r="AS17" s="10">
        <f>((CONFIG!$G40*Commandes!AS17)+IF(ROUND((AS$8-CONFIG!$D$7)/31,0)&gt;=(CONFIG!$E40+CONFIG!$F40),INDEX(Commandes!$D17:$DG17,,COLUMN(AS$8)-COLUMN($D$8)+1-(CONFIG!$E40+CONFIG!$F40)),0)*(1-CONFIG!$G40))*CONFIG!$D40</f>
        <v>0</v>
      </c>
      <c r="AT17" s="10">
        <f>((CONFIG!$G40*Commandes!AT17)+IF(ROUND((AT$8-CONFIG!$D$7)/31,0)&gt;=(CONFIG!$E40+CONFIG!$F40),INDEX(Commandes!$D17:$DG17,,COLUMN(AT$8)-COLUMN($D$8)+1-(CONFIG!$E40+CONFIG!$F40)),0)*(1-CONFIG!$G40))*CONFIG!$D40</f>
        <v>0</v>
      </c>
      <c r="AU17" s="10">
        <f>((CONFIG!$G40*Commandes!AU17)+IF(ROUND((AU$8-CONFIG!$D$7)/31,0)&gt;=(CONFIG!$E40+CONFIG!$F40),INDEX(Commandes!$D17:$DG17,,COLUMN(AU$8)-COLUMN($D$8)+1-(CONFIG!$E40+CONFIG!$F40)),0)*(1-CONFIG!$G40))*CONFIG!$D40</f>
        <v>0</v>
      </c>
      <c r="AV17" s="10">
        <f>((CONFIG!$G40*Commandes!AV17)+IF(ROUND((AV$8-CONFIG!$D$7)/31,0)&gt;=(CONFIG!$E40+CONFIG!$F40),INDEX(Commandes!$D17:$DG17,,COLUMN(AV$8)-COLUMN($D$8)+1-(CONFIG!$E40+CONFIG!$F40)),0)*(1-CONFIG!$G40))*CONFIG!$D40</f>
        <v>0</v>
      </c>
      <c r="AW17" s="10">
        <f>((CONFIG!$G40*Commandes!AW17)+IF(ROUND((AW$8-CONFIG!$D$7)/31,0)&gt;=(CONFIG!$E40+CONFIG!$F40),INDEX(Commandes!$D17:$DG17,,COLUMN(AW$8)-COLUMN($D$8)+1-(CONFIG!$E40+CONFIG!$F40)),0)*(1-CONFIG!$G40))*CONFIG!$D40</f>
        <v>0</v>
      </c>
      <c r="AX17" s="10">
        <f>((CONFIG!$G40*Commandes!AX17)+IF(ROUND((AX$8-CONFIG!$D$7)/31,0)&gt;=(CONFIG!$E40+CONFIG!$F40),INDEX(Commandes!$D17:$DG17,,COLUMN(AX$8)-COLUMN($D$8)+1-(CONFIG!$E40+CONFIG!$F40)),0)*(1-CONFIG!$G40))*CONFIG!$D40</f>
        <v>0</v>
      </c>
      <c r="AY17" s="10">
        <f>((CONFIG!$G40*Commandes!AY17)+IF(ROUND((AY$8-CONFIG!$D$7)/31,0)&gt;=(CONFIG!$E40+CONFIG!$F40),INDEX(Commandes!$D17:$DG17,,COLUMN(AY$8)-COLUMN($D$8)+1-(CONFIG!$E40+CONFIG!$F40)),0)*(1-CONFIG!$G40))*CONFIG!$D40</f>
        <v>0</v>
      </c>
      <c r="AZ17" s="10">
        <f>((CONFIG!$G40*Commandes!AZ17)+IF(ROUND((AZ$8-CONFIG!$D$7)/31,0)&gt;=(CONFIG!$E40+CONFIG!$F40),INDEX(Commandes!$D17:$DG17,,COLUMN(AZ$8)-COLUMN($D$8)+1-(CONFIG!$E40+CONFIG!$F40)),0)*(1-CONFIG!$G40))*CONFIG!$D40</f>
        <v>0</v>
      </c>
      <c r="BA17" s="10">
        <f>((CONFIG!$G40*Commandes!BA17)+IF(ROUND((BA$8-CONFIG!$D$7)/31,0)&gt;=(CONFIG!$E40+CONFIG!$F40),INDEX(Commandes!$D17:$DG17,,COLUMN(BA$8)-COLUMN($D$8)+1-(CONFIG!$E40+CONFIG!$F40)),0)*(1-CONFIG!$G40))*CONFIG!$D40</f>
        <v>0</v>
      </c>
      <c r="BB17" s="10">
        <f>((CONFIG!$G40*Commandes!BB17)+IF(ROUND((BB$8-CONFIG!$D$7)/31,0)&gt;=(CONFIG!$E40+CONFIG!$F40),INDEX(Commandes!$D17:$DG17,,COLUMN(BB$8)-COLUMN($D$8)+1-(CONFIG!$E40+CONFIG!$F40)),0)*(1-CONFIG!$G40))*CONFIG!$D40</f>
        <v>0</v>
      </c>
      <c r="BC17" s="10">
        <f>((CONFIG!$G40*Commandes!BC17)+IF(ROUND((BC$8-CONFIG!$D$7)/31,0)&gt;=(CONFIG!$E40+CONFIG!$F40),INDEX(Commandes!$D17:$DG17,,COLUMN(BC$8)-COLUMN($D$8)+1-(CONFIG!$E40+CONFIG!$F40)),0)*(1-CONFIG!$G40))*CONFIG!$D40</f>
        <v>0</v>
      </c>
      <c r="BD17" s="10">
        <f>((CONFIG!$G40*Commandes!BD17)+IF(ROUND((BD$8-CONFIG!$D$7)/31,0)&gt;=(CONFIG!$E40+CONFIG!$F40),INDEX(Commandes!$D17:$DG17,,COLUMN(BD$8)-COLUMN($D$8)+1-(CONFIG!$E40+CONFIG!$F40)),0)*(1-CONFIG!$G40))*CONFIG!$D40</f>
        <v>0</v>
      </c>
      <c r="BE17" s="10">
        <f>((CONFIG!$G40*Commandes!BE17)+IF(ROUND((BE$8-CONFIG!$D$7)/31,0)&gt;=(CONFIG!$E40+CONFIG!$F40),INDEX(Commandes!$D17:$DG17,,COLUMN(BE$8)-COLUMN($D$8)+1-(CONFIG!$E40+CONFIG!$F40)),0)*(1-CONFIG!$G40))*CONFIG!$D40</f>
        <v>0</v>
      </c>
      <c r="BF17" s="10">
        <f>((CONFIG!$G40*Commandes!BF17)+IF(ROUND((BF$8-CONFIG!$D$7)/31,0)&gt;=(CONFIG!$E40+CONFIG!$F40),INDEX(Commandes!$D17:$DG17,,COLUMN(BF$8)-COLUMN($D$8)+1-(CONFIG!$E40+CONFIG!$F40)),0)*(1-CONFIG!$G40))*CONFIG!$D40</f>
        <v>0</v>
      </c>
      <c r="BG17" s="10">
        <f>((CONFIG!$G40*Commandes!BG17)+IF(ROUND((BG$8-CONFIG!$D$7)/31,0)&gt;=(CONFIG!$E40+CONFIG!$F40),INDEX(Commandes!$D17:$DG17,,COLUMN(BG$8)-COLUMN($D$8)+1-(CONFIG!$E40+CONFIG!$F40)),0)*(1-CONFIG!$G40))*CONFIG!$D40</f>
        <v>0</v>
      </c>
      <c r="BH17" s="10">
        <f>((CONFIG!$G40*Commandes!BH17)+IF(ROUND((BH$8-CONFIG!$D$7)/31,0)&gt;=(CONFIG!$E40+CONFIG!$F40),INDEX(Commandes!$D17:$DG17,,COLUMN(BH$8)-COLUMN($D$8)+1-(CONFIG!$E40+CONFIG!$F40)),0)*(1-CONFIG!$G40))*CONFIG!$D40</f>
        <v>0</v>
      </c>
      <c r="BI17" s="10">
        <f>((CONFIG!$G40*Commandes!BI17)+IF(ROUND((BI$8-CONFIG!$D$7)/31,0)&gt;=(CONFIG!$E40+CONFIG!$F40),INDEX(Commandes!$D17:$DG17,,COLUMN(BI$8)-COLUMN($D$8)+1-(CONFIG!$E40+CONFIG!$F40)),0)*(1-CONFIG!$G40))*CONFIG!$D40</f>
        <v>0</v>
      </c>
      <c r="BJ17" s="10">
        <f>((CONFIG!$G40*Commandes!BJ17)+IF(ROUND((BJ$8-CONFIG!$D$7)/31,0)&gt;=(CONFIG!$E40+CONFIG!$F40),INDEX(Commandes!$D17:$DG17,,COLUMN(BJ$8)-COLUMN($D$8)+1-(CONFIG!$E40+CONFIG!$F40)),0)*(1-CONFIG!$G40))*CONFIG!$D40</f>
        <v>0</v>
      </c>
      <c r="BK17" s="10">
        <f>((CONFIG!$G40*Commandes!BK17)+IF(ROUND((BK$8-CONFIG!$D$7)/31,0)&gt;=(CONFIG!$E40+CONFIG!$F40),INDEX(Commandes!$D17:$DG17,,COLUMN(BK$8)-COLUMN($D$8)+1-(CONFIG!$E40+CONFIG!$F40)),0)*(1-CONFIG!$G40))*CONFIG!$D40</f>
        <v>0</v>
      </c>
      <c r="BL17" s="10">
        <f>((CONFIG!$G40*Commandes!BL17)+IF(ROUND((BL$8-CONFIG!$D$7)/31,0)&gt;=(CONFIG!$E40+CONFIG!$F40),INDEX(Commandes!$D17:$DG17,,COLUMN(BL$8)-COLUMN($D$8)+1-(CONFIG!$E40+CONFIG!$F40)),0)*(1-CONFIG!$G40))*CONFIG!$D40</f>
        <v>0</v>
      </c>
      <c r="BM17" s="10">
        <f>((CONFIG!$G40*Commandes!BM17)+IF(ROUND((BM$8-CONFIG!$D$7)/31,0)&gt;=(CONFIG!$E40+CONFIG!$F40),INDEX(Commandes!$D17:$DG17,,COLUMN(BM$8)-COLUMN($D$8)+1-(CONFIG!$E40+CONFIG!$F40)),0)*(1-CONFIG!$G40))*CONFIG!$D40</f>
        <v>0</v>
      </c>
      <c r="BN17" s="10">
        <f>((CONFIG!$G40*Commandes!BN17)+IF(ROUND((BN$8-CONFIG!$D$7)/31,0)&gt;=(CONFIG!$E40+CONFIG!$F40),INDEX(Commandes!$D17:$DG17,,COLUMN(BN$8)-COLUMN($D$8)+1-(CONFIG!$E40+CONFIG!$F40)),0)*(1-CONFIG!$G40))*CONFIG!$D40</f>
        <v>0</v>
      </c>
      <c r="BO17" s="10">
        <f>((CONFIG!$G40*Commandes!BO17)+IF(ROUND((BO$8-CONFIG!$D$7)/31,0)&gt;=(CONFIG!$E40+CONFIG!$F40),INDEX(Commandes!$D17:$DG17,,COLUMN(BO$8)-COLUMN($D$8)+1-(CONFIG!$E40+CONFIG!$F40)),0)*(1-CONFIG!$G40))*CONFIG!$D40</f>
        <v>0</v>
      </c>
      <c r="BP17" s="10">
        <f>((CONFIG!$G40*Commandes!BP17)+IF(ROUND((BP$8-CONFIG!$D$7)/31,0)&gt;=(CONFIG!$E40+CONFIG!$F40),INDEX(Commandes!$D17:$DG17,,COLUMN(BP$8)-COLUMN($D$8)+1-(CONFIG!$E40+CONFIG!$F40)),0)*(1-CONFIG!$G40))*CONFIG!$D40</f>
        <v>0</v>
      </c>
      <c r="BQ17" s="10">
        <f>((CONFIG!$G40*Commandes!BQ17)+IF(ROUND((BQ$8-CONFIG!$D$7)/31,0)&gt;=(CONFIG!$E40+CONFIG!$F40),INDEX(Commandes!$D17:$DG17,,COLUMN(BQ$8)-COLUMN($D$8)+1-(CONFIG!$E40+CONFIG!$F40)),0)*(1-CONFIG!$G40))*CONFIG!$D40</f>
        <v>0</v>
      </c>
      <c r="BR17" s="10">
        <f>((CONFIG!$G40*Commandes!BR17)+IF(ROUND((BR$8-CONFIG!$D$7)/31,0)&gt;=(CONFIG!$E40+CONFIG!$F40),INDEX(Commandes!$D17:$DG17,,COLUMN(BR$8)-COLUMN($D$8)+1-(CONFIG!$E40+CONFIG!$F40)),0)*(1-CONFIG!$G40))*CONFIG!$D40</f>
        <v>0</v>
      </c>
      <c r="BS17" s="10">
        <f>((CONFIG!$G40*Commandes!BS17)+IF(ROUND((BS$8-CONFIG!$D$7)/31,0)&gt;=(CONFIG!$E40+CONFIG!$F40),INDEX(Commandes!$D17:$DG17,,COLUMN(BS$8)-COLUMN($D$8)+1-(CONFIG!$E40+CONFIG!$F40)),0)*(1-CONFIG!$G40))*CONFIG!$D40</f>
        <v>0</v>
      </c>
      <c r="BT17" s="10">
        <f>((CONFIG!$G40*Commandes!BT17)+IF(ROUND((BT$8-CONFIG!$D$7)/31,0)&gt;=(CONFIG!$E40+CONFIG!$F40),INDEX(Commandes!$D17:$DG17,,COLUMN(BT$8)-COLUMN($D$8)+1-(CONFIG!$E40+CONFIG!$F40)),0)*(1-CONFIG!$G40))*CONFIG!$D40</f>
        <v>0</v>
      </c>
      <c r="BU17" s="10">
        <f>((CONFIG!$G40*Commandes!BU17)+IF(ROUND((BU$8-CONFIG!$D$7)/31,0)&gt;=(CONFIG!$E40+CONFIG!$F40),INDEX(Commandes!$D17:$DG17,,COLUMN(BU$8)-COLUMN($D$8)+1-(CONFIG!$E40+CONFIG!$F40)),0)*(1-CONFIG!$G40))*CONFIG!$D40</f>
        <v>0</v>
      </c>
      <c r="BV17" s="10">
        <f>((CONFIG!$G40*Commandes!BV17)+IF(ROUND((BV$8-CONFIG!$D$7)/31,0)&gt;=(CONFIG!$E40+CONFIG!$F40),INDEX(Commandes!$D17:$DG17,,COLUMN(BV$8)-COLUMN($D$8)+1-(CONFIG!$E40+CONFIG!$F40)),0)*(1-CONFIG!$G40))*CONFIG!$D40</f>
        <v>0</v>
      </c>
      <c r="BW17" s="10">
        <f>((CONFIG!$G40*Commandes!BW17)+IF(ROUND((BW$8-CONFIG!$D$7)/31,0)&gt;=(CONFIG!$E40+CONFIG!$F40),INDEX(Commandes!$D17:$DG17,,COLUMN(BW$8)-COLUMN($D$8)+1-(CONFIG!$E40+CONFIG!$F40)),0)*(1-CONFIG!$G40))*CONFIG!$D40</f>
        <v>0</v>
      </c>
      <c r="BX17" s="10">
        <f>((CONFIG!$G40*Commandes!BX17)+IF(ROUND((BX$8-CONFIG!$D$7)/31,0)&gt;=(CONFIG!$E40+CONFIG!$F40),INDEX(Commandes!$D17:$DG17,,COLUMN(BX$8)-COLUMN($D$8)+1-(CONFIG!$E40+CONFIG!$F40)),0)*(1-CONFIG!$G40))*CONFIG!$D40</f>
        <v>0</v>
      </c>
      <c r="BY17" s="10">
        <f>((CONFIG!$G40*Commandes!BY17)+IF(ROUND((BY$8-CONFIG!$D$7)/31,0)&gt;=(CONFIG!$E40+CONFIG!$F40),INDEX(Commandes!$D17:$DG17,,COLUMN(BY$8)-COLUMN($D$8)+1-(CONFIG!$E40+CONFIG!$F40)),0)*(1-CONFIG!$G40))*CONFIG!$D40</f>
        <v>0</v>
      </c>
      <c r="BZ17" s="10">
        <f>((CONFIG!$G40*Commandes!BZ17)+IF(ROUND((BZ$8-CONFIG!$D$7)/31,0)&gt;=(CONFIG!$E40+CONFIG!$F40),INDEX(Commandes!$D17:$DG17,,COLUMN(BZ$8)-COLUMN($D$8)+1-(CONFIG!$E40+CONFIG!$F40)),0)*(1-CONFIG!$G40))*CONFIG!$D40</f>
        <v>0</v>
      </c>
      <c r="CA17" s="10">
        <f>((CONFIG!$G40*Commandes!CA17)+IF(ROUND((CA$8-CONFIG!$D$7)/31,0)&gt;=(CONFIG!$E40+CONFIG!$F40),INDEX(Commandes!$D17:$DG17,,COLUMN(CA$8)-COLUMN($D$8)+1-(CONFIG!$E40+CONFIG!$F40)),0)*(1-CONFIG!$G40))*CONFIG!$D40</f>
        <v>0</v>
      </c>
      <c r="CB17" s="10">
        <f>((CONFIG!$G40*Commandes!CB17)+IF(ROUND((CB$8-CONFIG!$D$7)/31,0)&gt;=(CONFIG!$E40+CONFIG!$F40),INDEX(Commandes!$D17:$DG17,,COLUMN(CB$8)-COLUMN($D$8)+1-(CONFIG!$E40+CONFIG!$F40)),0)*(1-CONFIG!$G40))*CONFIG!$D40</f>
        <v>0</v>
      </c>
      <c r="CC17" s="10">
        <f>((CONFIG!$G40*Commandes!CC17)+IF(ROUND((CC$8-CONFIG!$D$7)/31,0)&gt;=(CONFIG!$E40+CONFIG!$F40),INDEX(Commandes!$D17:$DG17,,COLUMN(CC$8)-COLUMN($D$8)+1-(CONFIG!$E40+CONFIG!$F40)),0)*(1-CONFIG!$G40))*CONFIG!$D40</f>
        <v>0</v>
      </c>
      <c r="CD17" s="10">
        <f>((CONFIG!$G40*Commandes!CD17)+IF(ROUND((CD$8-CONFIG!$D$7)/31,0)&gt;=(CONFIG!$E40+CONFIG!$F40),INDEX(Commandes!$D17:$DG17,,COLUMN(CD$8)-COLUMN($D$8)+1-(CONFIG!$E40+CONFIG!$F40)),0)*(1-CONFIG!$G40))*CONFIG!$D40</f>
        <v>0</v>
      </c>
      <c r="CE17" s="10">
        <f>((CONFIG!$G40*Commandes!CE17)+IF(ROUND((CE$8-CONFIG!$D$7)/31,0)&gt;=(CONFIG!$E40+CONFIG!$F40),INDEX(Commandes!$D17:$DG17,,COLUMN(CE$8)-COLUMN($D$8)+1-(CONFIG!$E40+CONFIG!$F40)),0)*(1-CONFIG!$G40))*CONFIG!$D40</f>
        <v>0</v>
      </c>
      <c r="CF17" s="10">
        <f>((CONFIG!$G40*Commandes!CF17)+IF(ROUND((CF$8-CONFIG!$D$7)/31,0)&gt;=(CONFIG!$E40+CONFIG!$F40),INDEX(Commandes!$D17:$DG17,,COLUMN(CF$8)-COLUMN($D$8)+1-(CONFIG!$E40+CONFIG!$F40)),0)*(1-CONFIG!$G40))*CONFIG!$D40</f>
        <v>0</v>
      </c>
      <c r="CG17" s="10">
        <f>((CONFIG!$G40*Commandes!CG17)+IF(ROUND((CG$8-CONFIG!$D$7)/31,0)&gt;=(CONFIG!$E40+CONFIG!$F40),INDEX(Commandes!$D17:$DG17,,COLUMN(CG$8)-COLUMN($D$8)+1-(CONFIG!$E40+CONFIG!$F40)),0)*(1-CONFIG!$G40))*CONFIG!$D40</f>
        <v>0</v>
      </c>
      <c r="CH17" s="10">
        <f>((CONFIG!$G40*Commandes!CH17)+IF(ROUND((CH$8-CONFIG!$D$7)/31,0)&gt;=(CONFIG!$E40+CONFIG!$F40),INDEX(Commandes!$D17:$DG17,,COLUMN(CH$8)-COLUMN($D$8)+1-(CONFIG!$E40+CONFIG!$F40)),0)*(1-CONFIG!$G40))*CONFIG!$D40</f>
        <v>0</v>
      </c>
      <c r="CI17" s="10">
        <f>((CONFIG!$G40*Commandes!CI17)+IF(ROUND((CI$8-CONFIG!$D$7)/31,0)&gt;=(CONFIG!$E40+CONFIG!$F40),INDEX(Commandes!$D17:$DG17,,COLUMN(CI$8)-COLUMN($D$8)+1-(CONFIG!$E40+CONFIG!$F40)),0)*(1-CONFIG!$G40))*CONFIG!$D40</f>
        <v>0</v>
      </c>
      <c r="CJ17" s="10">
        <f>((CONFIG!$G40*Commandes!CJ17)+IF(ROUND((CJ$8-CONFIG!$D$7)/31,0)&gt;=(CONFIG!$E40+CONFIG!$F40),INDEX(Commandes!$D17:$DG17,,COLUMN(CJ$8)-COLUMN($D$8)+1-(CONFIG!$E40+CONFIG!$F40)),0)*(1-CONFIG!$G40))*CONFIG!$D40</f>
        <v>0</v>
      </c>
      <c r="CK17" s="10">
        <f>((CONFIG!$G40*Commandes!CK17)+IF(ROUND((CK$8-CONFIG!$D$7)/31,0)&gt;=(CONFIG!$E40+CONFIG!$F40),INDEX(Commandes!$D17:$DG17,,COLUMN(CK$8)-COLUMN($D$8)+1-(CONFIG!$E40+CONFIG!$F40)),0)*(1-CONFIG!$G40))*CONFIG!$D40</f>
        <v>0</v>
      </c>
      <c r="CL17" s="10">
        <f>((CONFIG!$G40*Commandes!CL17)+IF(ROUND((CL$8-CONFIG!$D$7)/31,0)&gt;=(CONFIG!$E40+CONFIG!$F40),INDEX(Commandes!$D17:$DG17,,COLUMN(CL$8)-COLUMN($D$8)+1-(CONFIG!$E40+CONFIG!$F40)),0)*(1-CONFIG!$G40))*CONFIG!$D40</f>
        <v>0</v>
      </c>
      <c r="CM17" s="10">
        <f>((CONFIG!$G40*Commandes!CM17)+IF(ROUND((CM$8-CONFIG!$D$7)/31,0)&gt;=(CONFIG!$E40+CONFIG!$F40),INDEX(Commandes!$D17:$DG17,,COLUMN(CM$8)-COLUMN($D$8)+1-(CONFIG!$E40+CONFIG!$F40)),0)*(1-CONFIG!$G40))*CONFIG!$D40</f>
        <v>0</v>
      </c>
      <c r="CN17" s="10">
        <f>((CONFIG!$G40*Commandes!CN17)+IF(ROUND((CN$8-CONFIG!$D$7)/31,0)&gt;=(CONFIG!$E40+CONFIG!$F40),INDEX(Commandes!$D17:$DG17,,COLUMN(CN$8)-COLUMN($D$8)+1-(CONFIG!$E40+CONFIG!$F40)),0)*(1-CONFIG!$G40))*CONFIG!$D40</f>
        <v>0</v>
      </c>
      <c r="CO17" s="10">
        <f>((CONFIG!$G40*Commandes!CO17)+IF(ROUND((CO$8-CONFIG!$D$7)/31,0)&gt;=(CONFIG!$E40+CONFIG!$F40),INDEX(Commandes!$D17:$DG17,,COLUMN(CO$8)-COLUMN($D$8)+1-(CONFIG!$E40+CONFIG!$F40)),0)*(1-CONFIG!$G40))*CONFIG!$D40</f>
        <v>0</v>
      </c>
      <c r="CP17" s="10">
        <f>((CONFIG!$G40*Commandes!CP17)+IF(ROUND((CP$8-CONFIG!$D$7)/31,0)&gt;=(CONFIG!$E40+CONFIG!$F40),INDEX(Commandes!$D17:$DG17,,COLUMN(CP$8)-COLUMN($D$8)+1-(CONFIG!$E40+CONFIG!$F40)),0)*(1-CONFIG!$G40))*CONFIG!$D40</f>
        <v>0</v>
      </c>
      <c r="CQ17" s="10">
        <f>((CONFIG!$G40*Commandes!CQ17)+IF(ROUND((CQ$8-CONFIG!$D$7)/31,0)&gt;=(CONFIG!$E40+CONFIG!$F40),INDEX(Commandes!$D17:$DG17,,COLUMN(CQ$8)-COLUMN($D$8)+1-(CONFIG!$E40+CONFIG!$F40)),0)*(1-CONFIG!$G40))*CONFIG!$D40</f>
        <v>0</v>
      </c>
      <c r="CR17" s="10">
        <f>((CONFIG!$G40*Commandes!CR17)+IF(ROUND((CR$8-CONFIG!$D$7)/31,0)&gt;=(CONFIG!$E40+CONFIG!$F40),INDEX(Commandes!$D17:$DG17,,COLUMN(CR$8)-COLUMN($D$8)+1-(CONFIG!$E40+CONFIG!$F40)),0)*(1-CONFIG!$G40))*CONFIG!$D40</f>
        <v>0</v>
      </c>
      <c r="CS17" s="10">
        <f>((CONFIG!$G40*Commandes!CS17)+IF(ROUND((CS$8-CONFIG!$D$7)/31,0)&gt;=(CONFIG!$E40+CONFIG!$F40),INDEX(Commandes!$D17:$DG17,,COLUMN(CS$8)-COLUMN($D$8)+1-(CONFIG!$E40+CONFIG!$F40)),0)*(1-CONFIG!$G40))*CONFIG!$D40</f>
        <v>0</v>
      </c>
      <c r="CT17" s="10">
        <f>((CONFIG!$G40*Commandes!CT17)+IF(ROUND((CT$8-CONFIG!$D$7)/31,0)&gt;=(CONFIG!$E40+CONFIG!$F40),INDEX(Commandes!$D17:$DG17,,COLUMN(CT$8)-COLUMN($D$8)+1-(CONFIG!$E40+CONFIG!$F40)),0)*(1-CONFIG!$G40))*CONFIG!$D40</f>
        <v>0</v>
      </c>
      <c r="CU17" s="10">
        <f>((CONFIG!$G40*Commandes!CU17)+IF(ROUND((CU$8-CONFIG!$D$7)/31,0)&gt;=(CONFIG!$E40+CONFIG!$F40),INDEX(Commandes!$D17:$DG17,,COLUMN(CU$8)-COLUMN($D$8)+1-(CONFIG!$E40+CONFIG!$F40)),0)*(1-CONFIG!$G40))*CONFIG!$D40</f>
        <v>0</v>
      </c>
      <c r="CV17" s="10">
        <f>((CONFIG!$G40*Commandes!CV17)+IF(ROUND((CV$8-CONFIG!$D$7)/31,0)&gt;=(CONFIG!$E40+CONFIG!$F40),INDEX(Commandes!$D17:$DG17,,COLUMN(CV$8)-COLUMN($D$8)+1-(CONFIG!$E40+CONFIG!$F40)),0)*(1-CONFIG!$G40))*CONFIG!$D40</f>
        <v>0</v>
      </c>
      <c r="CW17" s="10">
        <f>((CONFIG!$G40*Commandes!CW17)+IF(ROUND((CW$8-CONFIG!$D$7)/31,0)&gt;=(CONFIG!$E40+CONFIG!$F40),INDEX(Commandes!$D17:$DG17,,COLUMN(CW$8)-COLUMN($D$8)+1-(CONFIG!$E40+CONFIG!$F40)),0)*(1-CONFIG!$G40))*CONFIG!$D40</f>
        <v>0</v>
      </c>
      <c r="CX17" s="10">
        <f>((CONFIG!$G40*Commandes!CX17)+IF(ROUND((CX$8-CONFIG!$D$7)/31,0)&gt;=(CONFIG!$E40+CONFIG!$F40),INDEX(Commandes!$D17:$DG17,,COLUMN(CX$8)-COLUMN($D$8)+1-(CONFIG!$E40+CONFIG!$F40)),0)*(1-CONFIG!$G40))*CONFIG!$D40</f>
        <v>0</v>
      </c>
      <c r="CY17" s="10">
        <f>((CONFIG!$G40*Commandes!CY17)+IF(ROUND((CY$8-CONFIG!$D$7)/31,0)&gt;=(CONFIG!$E40+CONFIG!$F40),INDEX(Commandes!$D17:$DG17,,COLUMN(CY$8)-COLUMN($D$8)+1-(CONFIG!$E40+CONFIG!$F40)),0)*(1-CONFIG!$G40))*CONFIG!$D40</f>
        <v>0</v>
      </c>
      <c r="CZ17" s="10">
        <f>((CONFIG!$G40*Commandes!CZ17)+IF(ROUND((CZ$8-CONFIG!$D$7)/31,0)&gt;=(CONFIG!$E40+CONFIG!$F40),INDEX(Commandes!$D17:$DG17,,COLUMN(CZ$8)-COLUMN($D$8)+1-(CONFIG!$E40+CONFIG!$F40)),0)*(1-CONFIG!$G40))*CONFIG!$D40</f>
        <v>0</v>
      </c>
      <c r="DA17" s="10">
        <f>((CONFIG!$G40*Commandes!DA17)+IF(ROUND((DA$8-CONFIG!$D$7)/31,0)&gt;=(CONFIG!$E40+CONFIG!$F40),INDEX(Commandes!$D17:$DG17,,COLUMN(DA$8)-COLUMN($D$8)+1-(CONFIG!$E40+CONFIG!$F40)),0)*(1-CONFIG!$G40))*CONFIG!$D40</f>
        <v>0</v>
      </c>
      <c r="DB17" s="10">
        <f>((CONFIG!$G40*Commandes!DB17)+IF(ROUND((DB$8-CONFIG!$D$7)/31,0)&gt;=(CONFIG!$E40+CONFIG!$F40),INDEX(Commandes!$D17:$DG17,,COLUMN(DB$8)-COLUMN($D$8)+1-(CONFIG!$E40+CONFIG!$F40)),0)*(1-CONFIG!$G40))*CONFIG!$D40</f>
        <v>0</v>
      </c>
      <c r="DC17" s="10">
        <f>((CONFIG!$G40*Commandes!DC17)+IF(ROUND((DC$8-CONFIG!$D$7)/31,0)&gt;=(CONFIG!$E40+CONFIG!$F40),INDEX(Commandes!$D17:$DG17,,COLUMN(DC$8)-COLUMN($D$8)+1-(CONFIG!$E40+CONFIG!$F40)),0)*(1-CONFIG!$G40))*CONFIG!$D40</f>
        <v>0</v>
      </c>
      <c r="DD17" s="10">
        <f>((CONFIG!$G40*Commandes!DD17)+IF(ROUND((DD$8-CONFIG!$D$7)/31,0)&gt;=(CONFIG!$E40+CONFIG!$F40),INDEX(Commandes!$D17:$DG17,,COLUMN(DD$8)-COLUMN($D$8)+1-(CONFIG!$E40+CONFIG!$F40)),0)*(1-CONFIG!$G40))*CONFIG!$D40</f>
        <v>0</v>
      </c>
      <c r="DE17" s="10">
        <f>((CONFIG!$G40*Commandes!DE17)+IF(ROUND((DE$8-CONFIG!$D$7)/31,0)&gt;=(CONFIG!$E40+CONFIG!$F40),INDEX(Commandes!$D17:$DG17,,COLUMN(DE$8)-COLUMN($D$8)+1-(CONFIG!$E40+CONFIG!$F40)),0)*(1-CONFIG!$G40))*CONFIG!$D40</f>
        <v>0</v>
      </c>
      <c r="DF17" s="10">
        <f>((CONFIG!$G40*Commandes!DF17)+IF(ROUND((DF$8-CONFIG!$D$7)/31,0)&gt;=(CONFIG!$E40+CONFIG!$F40),INDEX(Commandes!$D17:$DG17,,COLUMN(DF$8)-COLUMN($D$8)+1-(CONFIG!$E40+CONFIG!$F40)),0)*(1-CONFIG!$G40))*CONFIG!$D40</f>
        <v>0</v>
      </c>
      <c r="DG17" s="10">
        <f>((CONFIG!$G40*Commandes!DG17)+IF(ROUND((DG$8-CONFIG!$D$7)/31,0)&gt;=(CONFIG!$E40+CONFIG!$F40),INDEX(Commandes!$D17:$DG17,,COLUMN(DG$8)-COLUMN($D$8)+1-(CONFIG!$E40+CONFIG!$F40)),0)*(1-CONFIG!$G40))*CONFIG!$D40</f>
        <v>0</v>
      </c>
    </row>
    <row r="18">
      <c r="C18" s="6">
        <f>CONFIG!$C$23</f>
        <v>0</v>
      </c>
      <c r="D18" s="10">
        <f>((CONFIG!$G41*Commandes!D18)+IF(ROUND((D$8-CONFIG!$D$7)/31,0)&gt;=(CONFIG!$E41+CONFIG!$F41),INDEX(Commandes!$D18:$DG18,,COLUMN(D$8)-COLUMN($D$8)+1-(CONFIG!$E41+CONFIG!$F41)),0)*(1-CONFIG!$G41))*CONFIG!$D41</f>
        <v>0</v>
      </c>
      <c r="E18" s="10">
        <f>((CONFIG!$G41*Commandes!E18)+IF(ROUND((E$8-CONFIG!$D$7)/31,0)&gt;=(CONFIG!$E41+CONFIG!$F41),INDEX(Commandes!$D18:$DG18,,COLUMN(E$8)-COLUMN($D$8)+1-(CONFIG!$E41+CONFIG!$F41)),0)*(1-CONFIG!$G41))*CONFIG!$D41</f>
        <v>0</v>
      </c>
      <c r="F18" s="10">
        <f>((CONFIG!$G41*Commandes!F18)+IF(ROUND((F$8-CONFIG!$D$7)/31,0)&gt;=(CONFIG!$E41+CONFIG!$F41),INDEX(Commandes!$D18:$DG18,,COLUMN(F$8)-COLUMN($D$8)+1-(CONFIG!$E41+CONFIG!$F41)),0)*(1-CONFIG!$G41))*CONFIG!$D41</f>
        <v>0</v>
      </c>
      <c r="G18" s="10">
        <f>((CONFIG!$G41*Commandes!G18)+IF(ROUND((G$8-CONFIG!$D$7)/31,0)&gt;=(CONFIG!$E41+CONFIG!$F41),INDEX(Commandes!$D18:$DG18,,COLUMN(G$8)-COLUMN($D$8)+1-(CONFIG!$E41+CONFIG!$F41)),0)*(1-CONFIG!$G41))*CONFIG!$D41</f>
        <v>0</v>
      </c>
      <c r="H18" s="10">
        <f>((CONFIG!$G41*Commandes!H18)+IF(ROUND((H$8-CONFIG!$D$7)/31,0)&gt;=(CONFIG!$E41+CONFIG!$F41),INDEX(Commandes!$D18:$DG18,,COLUMN(H$8)-COLUMN($D$8)+1-(CONFIG!$E41+CONFIG!$F41)),0)*(1-CONFIG!$G41))*CONFIG!$D41</f>
        <v>0</v>
      </c>
      <c r="I18" s="10">
        <f>((CONFIG!$G41*Commandes!I18)+IF(ROUND((I$8-CONFIG!$D$7)/31,0)&gt;=(CONFIG!$E41+CONFIG!$F41),INDEX(Commandes!$D18:$DG18,,COLUMN(I$8)-COLUMN($D$8)+1-(CONFIG!$E41+CONFIG!$F41)),0)*(1-CONFIG!$G41))*CONFIG!$D41</f>
        <v>0</v>
      </c>
      <c r="J18" s="10">
        <f>((CONFIG!$G41*Commandes!J18)+IF(ROUND((J$8-CONFIG!$D$7)/31,0)&gt;=(CONFIG!$E41+CONFIG!$F41),INDEX(Commandes!$D18:$DG18,,COLUMN(J$8)-COLUMN($D$8)+1-(CONFIG!$E41+CONFIG!$F41)),0)*(1-CONFIG!$G41))*CONFIG!$D41</f>
        <v>0</v>
      </c>
      <c r="K18" s="10">
        <f>((CONFIG!$G41*Commandes!K18)+IF(ROUND((K$8-CONFIG!$D$7)/31,0)&gt;=(CONFIG!$E41+CONFIG!$F41),INDEX(Commandes!$D18:$DG18,,COLUMN(K$8)-COLUMN($D$8)+1-(CONFIG!$E41+CONFIG!$F41)),0)*(1-CONFIG!$G41))*CONFIG!$D41</f>
        <v>0</v>
      </c>
      <c r="L18" s="10">
        <f>((CONFIG!$G41*Commandes!L18)+IF(ROUND((L$8-CONFIG!$D$7)/31,0)&gt;=(CONFIG!$E41+CONFIG!$F41),INDEX(Commandes!$D18:$DG18,,COLUMN(L$8)-COLUMN($D$8)+1-(CONFIG!$E41+CONFIG!$F41)),0)*(1-CONFIG!$G41))*CONFIG!$D41</f>
        <v>0</v>
      </c>
      <c r="M18" s="10">
        <f>((CONFIG!$G41*Commandes!M18)+IF(ROUND((M$8-CONFIG!$D$7)/31,0)&gt;=(CONFIG!$E41+CONFIG!$F41),INDEX(Commandes!$D18:$DG18,,COLUMN(M$8)-COLUMN($D$8)+1-(CONFIG!$E41+CONFIG!$F41)),0)*(1-CONFIG!$G41))*CONFIG!$D41</f>
        <v>0</v>
      </c>
      <c r="N18" s="10">
        <f>((CONFIG!$G41*Commandes!N18)+IF(ROUND((N$8-CONFIG!$D$7)/31,0)&gt;=(CONFIG!$E41+CONFIG!$F41),INDEX(Commandes!$D18:$DG18,,COLUMN(N$8)-COLUMN($D$8)+1-(CONFIG!$E41+CONFIG!$F41)),0)*(1-CONFIG!$G41))*CONFIG!$D41</f>
        <v>0</v>
      </c>
      <c r="O18" s="10">
        <f>((CONFIG!$G41*Commandes!O18)+IF(ROUND((O$8-CONFIG!$D$7)/31,0)&gt;=(CONFIG!$E41+CONFIG!$F41),INDEX(Commandes!$D18:$DG18,,COLUMN(O$8)-COLUMN($D$8)+1-(CONFIG!$E41+CONFIG!$F41)),0)*(1-CONFIG!$G41))*CONFIG!$D41</f>
        <v>0</v>
      </c>
      <c r="P18" s="10">
        <f>((CONFIG!$G41*Commandes!P18)+IF(ROUND((P$8-CONFIG!$D$7)/31,0)&gt;=(CONFIG!$E41+CONFIG!$F41),INDEX(Commandes!$D18:$DG18,,COLUMN(P$8)-COLUMN($D$8)+1-(CONFIG!$E41+CONFIG!$F41)),0)*(1-CONFIG!$G41))*CONFIG!$D41</f>
        <v>0</v>
      </c>
      <c r="Q18" s="10">
        <f>((CONFIG!$G41*Commandes!Q18)+IF(ROUND((Q$8-CONFIG!$D$7)/31,0)&gt;=(CONFIG!$E41+CONFIG!$F41),INDEX(Commandes!$D18:$DG18,,COLUMN(Q$8)-COLUMN($D$8)+1-(CONFIG!$E41+CONFIG!$F41)),0)*(1-CONFIG!$G41))*CONFIG!$D41</f>
        <v>0</v>
      </c>
      <c r="R18" s="10">
        <f>((CONFIG!$G41*Commandes!R18)+IF(ROUND((R$8-CONFIG!$D$7)/31,0)&gt;=(CONFIG!$E41+CONFIG!$F41),INDEX(Commandes!$D18:$DG18,,COLUMN(R$8)-COLUMN($D$8)+1-(CONFIG!$E41+CONFIG!$F41)),0)*(1-CONFIG!$G41))*CONFIG!$D41</f>
        <v>0</v>
      </c>
      <c r="S18" s="10">
        <f>((CONFIG!$G41*Commandes!S18)+IF(ROUND((S$8-CONFIG!$D$7)/31,0)&gt;=(CONFIG!$E41+CONFIG!$F41),INDEX(Commandes!$D18:$DG18,,COLUMN(S$8)-COLUMN($D$8)+1-(CONFIG!$E41+CONFIG!$F41)),0)*(1-CONFIG!$G41))*CONFIG!$D41</f>
        <v>0</v>
      </c>
      <c r="T18" s="10">
        <f>((CONFIG!$G41*Commandes!T18)+IF(ROUND((T$8-CONFIG!$D$7)/31,0)&gt;=(CONFIG!$E41+CONFIG!$F41),INDEX(Commandes!$D18:$DG18,,COLUMN(T$8)-COLUMN($D$8)+1-(CONFIG!$E41+CONFIG!$F41)),0)*(1-CONFIG!$G41))*CONFIG!$D41</f>
        <v>0</v>
      </c>
      <c r="U18" s="10">
        <f>((CONFIG!$G41*Commandes!U18)+IF(ROUND((U$8-CONFIG!$D$7)/31,0)&gt;=(CONFIG!$E41+CONFIG!$F41),INDEX(Commandes!$D18:$DG18,,COLUMN(U$8)-COLUMN($D$8)+1-(CONFIG!$E41+CONFIG!$F41)),0)*(1-CONFIG!$G41))*CONFIG!$D41</f>
        <v>0</v>
      </c>
      <c r="V18" s="10">
        <f>((CONFIG!$G41*Commandes!V18)+IF(ROUND((V$8-CONFIG!$D$7)/31,0)&gt;=(CONFIG!$E41+CONFIG!$F41),INDEX(Commandes!$D18:$DG18,,COLUMN(V$8)-COLUMN($D$8)+1-(CONFIG!$E41+CONFIG!$F41)),0)*(1-CONFIG!$G41))*CONFIG!$D41</f>
        <v>0</v>
      </c>
      <c r="W18" s="10">
        <f>((CONFIG!$G41*Commandes!W18)+IF(ROUND((W$8-CONFIG!$D$7)/31,0)&gt;=(CONFIG!$E41+CONFIG!$F41),INDEX(Commandes!$D18:$DG18,,COLUMN(W$8)-COLUMN($D$8)+1-(CONFIG!$E41+CONFIG!$F41)),0)*(1-CONFIG!$G41))*CONFIG!$D41</f>
        <v>0</v>
      </c>
      <c r="X18" s="10">
        <f>((CONFIG!$G41*Commandes!X18)+IF(ROUND((X$8-CONFIG!$D$7)/31,0)&gt;=(CONFIG!$E41+CONFIG!$F41),INDEX(Commandes!$D18:$DG18,,COLUMN(X$8)-COLUMN($D$8)+1-(CONFIG!$E41+CONFIG!$F41)),0)*(1-CONFIG!$G41))*CONFIG!$D41</f>
        <v>0</v>
      </c>
      <c r="Y18" s="10">
        <f>((CONFIG!$G41*Commandes!Y18)+IF(ROUND((Y$8-CONFIG!$D$7)/31,0)&gt;=(CONFIG!$E41+CONFIG!$F41),INDEX(Commandes!$D18:$DG18,,COLUMN(Y$8)-COLUMN($D$8)+1-(CONFIG!$E41+CONFIG!$F41)),0)*(1-CONFIG!$G41))*CONFIG!$D41</f>
        <v>0</v>
      </c>
      <c r="Z18" s="10">
        <f>((CONFIG!$G41*Commandes!Z18)+IF(ROUND((Z$8-CONFIG!$D$7)/31,0)&gt;=(CONFIG!$E41+CONFIG!$F41),INDEX(Commandes!$D18:$DG18,,COLUMN(Z$8)-COLUMN($D$8)+1-(CONFIG!$E41+CONFIG!$F41)),0)*(1-CONFIG!$G41))*CONFIG!$D41</f>
        <v>0</v>
      </c>
      <c r="AA18" s="10">
        <f>((CONFIG!$G41*Commandes!AA18)+IF(ROUND((AA$8-CONFIG!$D$7)/31,0)&gt;=(CONFIG!$E41+CONFIG!$F41),INDEX(Commandes!$D18:$DG18,,COLUMN(AA$8)-COLUMN($D$8)+1-(CONFIG!$E41+CONFIG!$F41)),0)*(1-CONFIG!$G41))*CONFIG!$D41</f>
        <v>0</v>
      </c>
      <c r="AB18" s="10">
        <f>((CONFIG!$G41*Commandes!AB18)+IF(ROUND((AB$8-CONFIG!$D$7)/31,0)&gt;=(CONFIG!$E41+CONFIG!$F41),INDEX(Commandes!$D18:$DG18,,COLUMN(AB$8)-COLUMN($D$8)+1-(CONFIG!$E41+CONFIG!$F41)),0)*(1-CONFIG!$G41))*CONFIG!$D41</f>
        <v>0</v>
      </c>
      <c r="AC18" s="10">
        <f>((CONFIG!$G41*Commandes!AC18)+IF(ROUND((AC$8-CONFIG!$D$7)/31,0)&gt;=(CONFIG!$E41+CONFIG!$F41),INDEX(Commandes!$D18:$DG18,,COLUMN(AC$8)-COLUMN($D$8)+1-(CONFIG!$E41+CONFIG!$F41)),0)*(1-CONFIG!$G41))*CONFIG!$D41</f>
        <v>0</v>
      </c>
      <c r="AD18" s="10">
        <f>((CONFIG!$G41*Commandes!AD18)+IF(ROUND((AD$8-CONFIG!$D$7)/31,0)&gt;=(CONFIG!$E41+CONFIG!$F41),INDEX(Commandes!$D18:$DG18,,COLUMN(AD$8)-COLUMN($D$8)+1-(CONFIG!$E41+CONFIG!$F41)),0)*(1-CONFIG!$G41))*CONFIG!$D41</f>
        <v>0</v>
      </c>
      <c r="AE18" s="10">
        <f>((CONFIG!$G41*Commandes!AE18)+IF(ROUND((AE$8-CONFIG!$D$7)/31,0)&gt;=(CONFIG!$E41+CONFIG!$F41),INDEX(Commandes!$D18:$DG18,,COLUMN(AE$8)-COLUMN($D$8)+1-(CONFIG!$E41+CONFIG!$F41)),0)*(1-CONFIG!$G41))*CONFIG!$D41</f>
        <v>0</v>
      </c>
      <c r="AF18" s="10">
        <f>((CONFIG!$G41*Commandes!AF18)+IF(ROUND((AF$8-CONFIG!$D$7)/31,0)&gt;=(CONFIG!$E41+CONFIG!$F41),INDEX(Commandes!$D18:$DG18,,COLUMN(AF$8)-COLUMN($D$8)+1-(CONFIG!$E41+CONFIG!$F41)),0)*(1-CONFIG!$G41))*CONFIG!$D41</f>
        <v>0</v>
      </c>
      <c r="AG18" s="10">
        <f>((CONFIG!$G41*Commandes!AG18)+IF(ROUND((AG$8-CONFIG!$D$7)/31,0)&gt;=(CONFIG!$E41+CONFIG!$F41),INDEX(Commandes!$D18:$DG18,,COLUMN(AG$8)-COLUMN($D$8)+1-(CONFIG!$E41+CONFIG!$F41)),0)*(1-CONFIG!$G41))*CONFIG!$D41</f>
        <v>0</v>
      </c>
      <c r="AH18" s="10">
        <f>((CONFIG!$G41*Commandes!AH18)+IF(ROUND((AH$8-CONFIG!$D$7)/31,0)&gt;=(CONFIG!$E41+CONFIG!$F41),INDEX(Commandes!$D18:$DG18,,COLUMN(AH$8)-COLUMN($D$8)+1-(CONFIG!$E41+CONFIG!$F41)),0)*(1-CONFIG!$G41))*CONFIG!$D41</f>
        <v>0</v>
      </c>
      <c r="AI18" s="10">
        <f>((CONFIG!$G41*Commandes!AI18)+IF(ROUND((AI$8-CONFIG!$D$7)/31,0)&gt;=(CONFIG!$E41+CONFIG!$F41),INDEX(Commandes!$D18:$DG18,,COLUMN(AI$8)-COLUMN($D$8)+1-(CONFIG!$E41+CONFIG!$F41)),0)*(1-CONFIG!$G41))*CONFIG!$D41</f>
        <v>0</v>
      </c>
      <c r="AJ18" s="10">
        <f>((CONFIG!$G41*Commandes!AJ18)+IF(ROUND((AJ$8-CONFIG!$D$7)/31,0)&gt;=(CONFIG!$E41+CONFIG!$F41),INDEX(Commandes!$D18:$DG18,,COLUMN(AJ$8)-COLUMN($D$8)+1-(CONFIG!$E41+CONFIG!$F41)),0)*(1-CONFIG!$G41))*CONFIG!$D41</f>
        <v>0</v>
      </c>
      <c r="AK18" s="10">
        <f>((CONFIG!$G41*Commandes!AK18)+IF(ROUND((AK$8-CONFIG!$D$7)/31,0)&gt;=(CONFIG!$E41+CONFIG!$F41),INDEX(Commandes!$D18:$DG18,,COLUMN(AK$8)-COLUMN($D$8)+1-(CONFIG!$E41+CONFIG!$F41)),0)*(1-CONFIG!$G41))*CONFIG!$D41</f>
        <v>0</v>
      </c>
      <c r="AL18" s="10">
        <f>((CONFIG!$G41*Commandes!AL18)+IF(ROUND((AL$8-CONFIG!$D$7)/31,0)&gt;=(CONFIG!$E41+CONFIG!$F41),INDEX(Commandes!$D18:$DG18,,COLUMN(AL$8)-COLUMN($D$8)+1-(CONFIG!$E41+CONFIG!$F41)),0)*(1-CONFIG!$G41))*CONFIG!$D41</f>
        <v>0</v>
      </c>
      <c r="AM18" s="10">
        <f>((CONFIG!$G41*Commandes!AM18)+IF(ROUND((AM$8-CONFIG!$D$7)/31,0)&gt;=(CONFIG!$E41+CONFIG!$F41),INDEX(Commandes!$D18:$DG18,,COLUMN(AM$8)-COLUMN($D$8)+1-(CONFIG!$E41+CONFIG!$F41)),0)*(1-CONFIG!$G41))*CONFIG!$D41</f>
        <v>0</v>
      </c>
      <c r="AN18" s="10">
        <f>((CONFIG!$G41*Commandes!AN18)+IF(ROUND((AN$8-CONFIG!$D$7)/31,0)&gt;=(CONFIG!$E41+CONFIG!$F41),INDEX(Commandes!$D18:$DG18,,COLUMN(AN$8)-COLUMN($D$8)+1-(CONFIG!$E41+CONFIG!$F41)),0)*(1-CONFIG!$G41))*CONFIG!$D41</f>
        <v>0</v>
      </c>
      <c r="AO18" s="10">
        <f>((CONFIG!$G41*Commandes!AO18)+IF(ROUND((AO$8-CONFIG!$D$7)/31,0)&gt;=(CONFIG!$E41+CONFIG!$F41),INDEX(Commandes!$D18:$DG18,,COLUMN(AO$8)-COLUMN($D$8)+1-(CONFIG!$E41+CONFIG!$F41)),0)*(1-CONFIG!$G41))*CONFIG!$D41</f>
        <v>0</v>
      </c>
      <c r="AP18" s="10">
        <f>((CONFIG!$G41*Commandes!AP18)+IF(ROUND((AP$8-CONFIG!$D$7)/31,0)&gt;=(CONFIG!$E41+CONFIG!$F41),INDEX(Commandes!$D18:$DG18,,COLUMN(AP$8)-COLUMN($D$8)+1-(CONFIG!$E41+CONFIG!$F41)),0)*(1-CONFIG!$G41))*CONFIG!$D41</f>
        <v>0</v>
      </c>
      <c r="AQ18" s="10">
        <f>((CONFIG!$G41*Commandes!AQ18)+IF(ROUND((AQ$8-CONFIG!$D$7)/31,0)&gt;=(CONFIG!$E41+CONFIG!$F41),INDEX(Commandes!$D18:$DG18,,COLUMN(AQ$8)-COLUMN($D$8)+1-(CONFIG!$E41+CONFIG!$F41)),0)*(1-CONFIG!$G41))*CONFIG!$D41</f>
        <v>0</v>
      </c>
      <c r="AR18" s="10">
        <f>((CONFIG!$G41*Commandes!AR18)+IF(ROUND((AR$8-CONFIG!$D$7)/31,0)&gt;=(CONFIG!$E41+CONFIG!$F41),INDEX(Commandes!$D18:$DG18,,COLUMN(AR$8)-COLUMN($D$8)+1-(CONFIG!$E41+CONFIG!$F41)),0)*(1-CONFIG!$G41))*CONFIG!$D41</f>
        <v>0</v>
      </c>
      <c r="AS18" s="10">
        <f>((CONFIG!$G41*Commandes!AS18)+IF(ROUND((AS$8-CONFIG!$D$7)/31,0)&gt;=(CONFIG!$E41+CONFIG!$F41),INDEX(Commandes!$D18:$DG18,,COLUMN(AS$8)-COLUMN($D$8)+1-(CONFIG!$E41+CONFIG!$F41)),0)*(1-CONFIG!$G41))*CONFIG!$D41</f>
        <v>0</v>
      </c>
      <c r="AT18" s="10">
        <f>((CONFIG!$G41*Commandes!AT18)+IF(ROUND((AT$8-CONFIG!$D$7)/31,0)&gt;=(CONFIG!$E41+CONFIG!$F41),INDEX(Commandes!$D18:$DG18,,COLUMN(AT$8)-COLUMN($D$8)+1-(CONFIG!$E41+CONFIG!$F41)),0)*(1-CONFIG!$G41))*CONFIG!$D41</f>
        <v>0</v>
      </c>
      <c r="AU18" s="10">
        <f>((CONFIG!$G41*Commandes!AU18)+IF(ROUND((AU$8-CONFIG!$D$7)/31,0)&gt;=(CONFIG!$E41+CONFIG!$F41),INDEX(Commandes!$D18:$DG18,,COLUMN(AU$8)-COLUMN($D$8)+1-(CONFIG!$E41+CONFIG!$F41)),0)*(1-CONFIG!$G41))*CONFIG!$D41</f>
        <v>0</v>
      </c>
      <c r="AV18" s="10">
        <f>((CONFIG!$G41*Commandes!AV18)+IF(ROUND((AV$8-CONFIG!$D$7)/31,0)&gt;=(CONFIG!$E41+CONFIG!$F41),INDEX(Commandes!$D18:$DG18,,COLUMN(AV$8)-COLUMN($D$8)+1-(CONFIG!$E41+CONFIG!$F41)),0)*(1-CONFIG!$G41))*CONFIG!$D41</f>
        <v>0</v>
      </c>
      <c r="AW18" s="10">
        <f>((CONFIG!$G41*Commandes!AW18)+IF(ROUND((AW$8-CONFIG!$D$7)/31,0)&gt;=(CONFIG!$E41+CONFIG!$F41),INDEX(Commandes!$D18:$DG18,,COLUMN(AW$8)-COLUMN($D$8)+1-(CONFIG!$E41+CONFIG!$F41)),0)*(1-CONFIG!$G41))*CONFIG!$D41</f>
        <v>0</v>
      </c>
      <c r="AX18" s="10">
        <f>((CONFIG!$G41*Commandes!AX18)+IF(ROUND((AX$8-CONFIG!$D$7)/31,0)&gt;=(CONFIG!$E41+CONFIG!$F41),INDEX(Commandes!$D18:$DG18,,COLUMN(AX$8)-COLUMN($D$8)+1-(CONFIG!$E41+CONFIG!$F41)),0)*(1-CONFIG!$G41))*CONFIG!$D41</f>
        <v>0</v>
      </c>
      <c r="AY18" s="10">
        <f>((CONFIG!$G41*Commandes!AY18)+IF(ROUND((AY$8-CONFIG!$D$7)/31,0)&gt;=(CONFIG!$E41+CONFIG!$F41),INDEX(Commandes!$D18:$DG18,,COLUMN(AY$8)-COLUMN($D$8)+1-(CONFIG!$E41+CONFIG!$F41)),0)*(1-CONFIG!$G41))*CONFIG!$D41</f>
        <v>0</v>
      </c>
      <c r="AZ18" s="10">
        <f>((CONFIG!$G41*Commandes!AZ18)+IF(ROUND((AZ$8-CONFIG!$D$7)/31,0)&gt;=(CONFIG!$E41+CONFIG!$F41),INDEX(Commandes!$D18:$DG18,,COLUMN(AZ$8)-COLUMN($D$8)+1-(CONFIG!$E41+CONFIG!$F41)),0)*(1-CONFIG!$G41))*CONFIG!$D41</f>
        <v>0</v>
      </c>
      <c r="BA18" s="10">
        <f>((CONFIG!$G41*Commandes!BA18)+IF(ROUND((BA$8-CONFIG!$D$7)/31,0)&gt;=(CONFIG!$E41+CONFIG!$F41),INDEX(Commandes!$D18:$DG18,,COLUMN(BA$8)-COLUMN($D$8)+1-(CONFIG!$E41+CONFIG!$F41)),0)*(1-CONFIG!$G41))*CONFIG!$D41</f>
        <v>0</v>
      </c>
      <c r="BB18" s="10">
        <f>((CONFIG!$G41*Commandes!BB18)+IF(ROUND((BB$8-CONFIG!$D$7)/31,0)&gt;=(CONFIG!$E41+CONFIG!$F41),INDEX(Commandes!$D18:$DG18,,COLUMN(BB$8)-COLUMN($D$8)+1-(CONFIG!$E41+CONFIG!$F41)),0)*(1-CONFIG!$G41))*CONFIG!$D41</f>
        <v>0</v>
      </c>
      <c r="BC18" s="10">
        <f>((CONFIG!$G41*Commandes!BC18)+IF(ROUND((BC$8-CONFIG!$D$7)/31,0)&gt;=(CONFIG!$E41+CONFIG!$F41),INDEX(Commandes!$D18:$DG18,,COLUMN(BC$8)-COLUMN($D$8)+1-(CONFIG!$E41+CONFIG!$F41)),0)*(1-CONFIG!$G41))*CONFIG!$D41</f>
        <v>0</v>
      </c>
      <c r="BD18" s="10">
        <f>((CONFIG!$G41*Commandes!BD18)+IF(ROUND((BD$8-CONFIG!$D$7)/31,0)&gt;=(CONFIG!$E41+CONFIG!$F41),INDEX(Commandes!$D18:$DG18,,COLUMN(BD$8)-COLUMN($D$8)+1-(CONFIG!$E41+CONFIG!$F41)),0)*(1-CONFIG!$G41))*CONFIG!$D41</f>
        <v>0</v>
      </c>
      <c r="BE18" s="10">
        <f>((CONFIG!$G41*Commandes!BE18)+IF(ROUND((BE$8-CONFIG!$D$7)/31,0)&gt;=(CONFIG!$E41+CONFIG!$F41),INDEX(Commandes!$D18:$DG18,,COLUMN(BE$8)-COLUMN($D$8)+1-(CONFIG!$E41+CONFIG!$F41)),0)*(1-CONFIG!$G41))*CONFIG!$D41</f>
        <v>0</v>
      </c>
      <c r="BF18" s="10">
        <f>((CONFIG!$G41*Commandes!BF18)+IF(ROUND((BF$8-CONFIG!$D$7)/31,0)&gt;=(CONFIG!$E41+CONFIG!$F41),INDEX(Commandes!$D18:$DG18,,COLUMN(BF$8)-COLUMN($D$8)+1-(CONFIG!$E41+CONFIG!$F41)),0)*(1-CONFIG!$G41))*CONFIG!$D41</f>
        <v>0</v>
      </c>
      <c r="BG18" s="10">
        <f>((CONFIG!$G41*Commandes!BG18)+IF(ROUND((BG$8-CONFIG!$D$7)/31,0)&gt;=(CONFIG!$E41+CONFIG!$F41),INDEX(Commandes!$D18:$DG18,,COLUMN(BG$8)-COLUMN($D$8)+1-(CONFIG!$E41+CONFIG!$F41)),0)*(1-CONFIG!$G41))*CONFIG!$D41</f>
        <v>0</v>
      </c>
      <c r="BH18" s="10">
        <f>((CONFIG!$G41*Commandes!BH18)+IF(ROUND((BH$8-CONFIG!$D$7)/31,0)&gt;=(CONFIG!$E41+CONFIG!$F41),INDEX(Commandes!$D18:$DG18,,COLUMN(BH$8)-COLUMN($D$8)+1-(CONFIG!$E41+CONFIG!$F41)),0)*(1-CONFIG!$G41))*CONFIG!$D41</f>
        <v>0</v>
      </c>
      <c r="BI18" s="10">
        <f>((CONFIG!$G41*Commandes!BI18)+IF(ROUND((BI$8-CONFIG!$D$7)/31,0)&gt;=(CONFIG!$E41+CONFIG!$F41),INDEX(Commandes!$D18:$DG18,,COLUMN(BI$8)-COLUMN($D$8)+1-(CONFIG!$E41+CONFIG!$F41)),0)*(1-CONFIG!$G41))*CONFIG!$D41</f>
        <v>0</v>
      </c>
      <c r="BJ18" s="10">
        <f>((CONFIG!$G41*Commandes!BJ18)+IF(ROUND((BJ$8-CONFIG!$D$7)/31,0)&gt;=(CONFIG!$E41+CONFIG!$F41),INDEX(Commandes!$D18:$DG18,,COLUMN(BJ$8)-COLUMN($D$8)+1-(CONFIG!$E41+CONFIG!$F41)),0)*(1-CONFIG!$G41))*CONFIG!$D41</f>
        <v>0</v>
      </c>
      <c r="BK18" s="10">
        <f>((CONFIG!$G41*Commandes!BK18)+IF(ROUND((BK$8-CONFIG!$D$7)/31,0)&gt;=(CONFIG!$E41+CONFIG!$F41),INDEX(Commandes!$D18:$DG18,,COLUMN(BK$8)-COLUMN($D$8)+1-(CONFIG!$E41+CONFIG!$F41)),0)*(1-CONFIG!$G41))*CONFIG!$D41</f>
        <v>0</v>
      </c>
      <c r="BL18" s="10">
        <f>((CONFIG!$G41*Commandes!BL18)+IF(ROUND((BL$8-CONFIG!$D$7)/31,0)&gt;=(CONFIG!$E41+CONFIG!$F41),INDEX(Commandes!$D18:$DG18,,COLUMN(BL$8)-COLUMN($D$8)+1-(CONFIG!$E41+CONFIG!$F41)),0)*(1-CONFIG!$G41))*CONFIG!$D41</f>
        <v>0</v>
      </c>
      <c r="BM18" s="10">
        <f>((CONFIG!$G41*Commandes!BM18)+IF(ROUND((BM$8-CONFIG!$D$7)/31,0)&gt;=(CONFIG!$E41+CONFIG!$F41),INDEX(Commandes!$D18:$DG18,,COLUMN(BM$8)-COLUMN($D$8)+1-(CONFIG!$E41+CONFIG!$F41)),0)*(1-CONFIG!$G41))*CONFIG!$D41</f>
        <v>0</v>
      </c>
      <c r="BN18" s="10">
        <f>((CONFIG!$G41*Commandes!BN18)+IF(ROUND((BN$8-CONFIG!$D$7)/31,0)&gt;=(CONFIG!$E41+CONFIG!$F41),INDEX(Commandes!$D18:$DG18,,COLUMN(BN$8)-COLUMN($D$8)+1-(CONFIG!$E41+CONFIG!$F41)),0)*(1-CONFIG!$G41))*CONFIG!$D41</f>
        <v>0</v>
      </c>
      <c r="BO18" s="10">
        <f>((CONFIG!$G41*Commandes!BO18)+IF(ROUND((BO$8-CONFIG!$D$7)/31,0)&gt;=(CONFIG!$E41+CONFIG!$F41),INDEX(Commandes!$D18:$DG18,,COLUMN(BO$8)-COLUMN($D$8)+1-(CONFIG!$E41+CONFIG!$F41)),0)*(1-CONFIG!$G41))*CONFIG!$D41</f>
        <v>0</v>
      </c>
      <c r="BP18" s="10">
        <f>((CONFIG!$G41*Commandes!BP18)+IF(ROUND((BP$8-CONFIG!$D$7)/31,0)&gt;=(CONFIG!$E41+CONFIG!$F41),INDEX(Commandes!$D18:$DG18,,COLUMN(BP$8)-COLUMN($D$8)+1-(CONFIG!$E41+CONFIG!$F41)),0)*(1-CONFIG!$G41))*CONFIG!$D41</f>
        <v>0</v>
      </c>
      <c r="BQ18" s="10">
        <f>((CONFIG!$G41*Commandes!BQ18)+IF(ROUND((BQ$8-CONFIG!$D$7)/31,0)&gt;=(CONFIG!$E41+CONFIG!$F41),INDEX(Commandes!$D18:$DG18,,COLUMN(BQ$8)-COLUMN($D$8)+1-(CONFIG!$E41+CONFIG!$F41)),0)*(1-CONFIG!$G41))*CONFIG!$D41</f>
        <v>0</v>
      </c>
      <c r="BR18" s="10">
        <f>((CONFIG!$G41*Commandes!BR18)+IF(ROUND((BR$8-CONFIG!$D$7)/31,0)&gt;=(CONFIG!$E41+CONFIG!$F41),INDEX(Commandes!$D18:$DG18,,COLUMN(BR$8)-COLUMN($D$8)+1-(CONFIG!$E41+CONFIG!$F41)),0)*(1-CONFIG!$G41))*CONFIG!$D41</f>
        <v>0</v>
      </c>
      <c r="BS18" s="10">
        <f>((CONFIG!$G41*Commandes!BS18)+IF(ROUND((BS$8-CONFIG!$D$7)/31,0)&gt;=(CONFIG!$E41+CONFIG!$F41),INDEX(Commandes!$D18:$DG18,,COLUMN(BS$8)-COLUMN($D$8)+1-(CONFIG!$E41+CONFIG!$F41)),0)*(1-CONFIG!$G41))*CONFIG!$D41</f>
        <v>0</v>
      </c>
      <c r="BT18" s="10">
        <f>((CONFIG!$G41*Commandes!BT18)+IF(ROUND((BT$8-CONFIG!$D$7)/31,0)&gt;=(CONFIG!$E41+CONFIG!$F41),INDEX(Commandes!$D18:$DG18,,COLUMN(BT$8)-COLUMN($D$8)+1-(CONFIG!$E41+CONFIG!$F41)),0)*(1-CONFIG!$G41))*CONFIG!$D41</f>
        <v>0</v>
      </c>
      <c r="BU18" s="10">
        <f>((CONFIG!$G41*Commandes!BU18)+IF(ROUND((BU$8-CONFIG!$D$7)/31,0)&gt;=(CONFIG!$E41+CONFIG!$F41),INDEX(Commandes!$D18:$DG18,,COLUMN(BU$8)-COLUMN($D$8)+1-(CONFIG!$E41+CONFIG!$F41)),0)*(1-CONFIG!$G41))*CONFIG!$D41</f>
        <v>0</v>
      </c>
      <c r="BV18" s="10">
        <f>((CONFIG!$G41*Commandes!BV18)+IF(ROUND((BV$8-CONFIG!$D$7)/31,0)&gt;=(CONFIG!$E41+CONFIG!$F41),INDEX(Commandes!$D18:$DG18,,COLUMN(BV$8)-COLUMN($D$8)+1-(CONFIG!$E41+CONFIG!$F41)),0)*(1-CONFIG!$G41))*CONFIG!$D41</f>
        <v>0</v>
      </c>
      <c r="BW18" s="10">
        <f>((CONFIG!$G41*Commandes!BW18)+IF(ROUND((BW$8-CONFIG!$D$7)/31,0)&gt;=(CONFIG!$E41+CONFIG!$F41),INDEX(Commandes!$D18:$DG18,,COLUMN(BW$8)-COLUMN($D$8)+1-(CONFIG!$E41+CONFIG!$F41)),0)*(1-CONFIG!$G41))*CONFIG!$D41</f>
        <v>0</v>
      </c>
      <c r="BX18" s="10">
        <f>((CONFIG!$G41*Commandes!BX18)+IF(ROUND((BX$8-CONFIG!$D$7)/31,0)&gt;=(CONFIG!$E41+CONFIG!$F41),INDEX(Commandes!$D18:$DG18,,COLUMN(BX$8)-COLUMN($D$8)+1-(CONFIG!$E41+CONFIG!$F41)),0)*(1-CONFIG!$G41))*CONFIG!$D41</f>
        <v>0</v>
      </c>
      <c r="BY18" s="10">
        <f>((CONFIG!$G41*Commandes!BY18)+IF(ROUND((BY$8-CONFIG!$D$7)/31,0)&gt;=(CONFIG!$E41+CONFIG!$F41),INDEX(Commandes!$D18:$DG18,,COLUMN(BY$8)-COLUMN($D$8)+1-(CONFIG!$E41+CONFIG!$F41)),0)*(1-CONFIG!$G41))*CONFIG!$D41</f>
        <v>0</v>
      </c>
      <c r="BZ18" s="10">
        <f>((CONFIG!$G41*Commandes!BZ18)+IF(ROUND((BZ$8-CONFIG!$D$7)/31,0)&gt;=(CONFIG!$E41+CONFIG!$F41),INDEX(Commandes!$D18:$DG18,,COLUMN(BZ$8)-COLUMN($D$8)+1-(CONFIG!$E41+CONFIG!$F41)),0)*(1-CONFIG!$G41))*CONFIG!$D41</f>
        <v>0</v>
      </c>
      <c r="CA18" s="10">
        <f>((CONFIG!$G41*Commandes!CA18)+IF(ROUND((CA$8-CONFIG!$D$7)/31,0)&gt;=(CONFIG!$E41+CONFIG!$F41),INDEX(Commandes!$D18:$DG18,,COLUMN(CA$8)-COLUMN($D$8)+1-(CONFIG!$E41+CONFIG!$F41)),0)*(1-CONFIG!$G41))*CONFIG!$D41</f>
        <v>0</v>
      </c>
      <c r="CB18" s="10">
        <f>((CONFIG!$G41*Commandes!CB18)+IF(ROUND((CB$8-CONFIG!$D$7)/31,0)&gt;=(CONFIG!$E41+CONFIG!$F41),INDEX(Commandes!$D18:$DG18,,COLUMN(CB$8)-COLUMN($D$8)+1-(CONFIG!$E41+CONFIG!$F41)),0)*(1-CONFIG!$G41))*CONFIG!$D41</f>
        <v>0</v>
      </c>
      <c r="CC18" s="10">
        <f>((CONFIG!$G41*Commandes!CC18)+IF(ROUND((CC$8-CONFIG!$D$7)/31,0)&gt;=(CONFIG!$E41+CONFIG!$F41),INDEX(Commandes!$D18:$DG18,,COLUMN(CC$8)-COLUMN($D$8)+1-(CONFIG!$E41+CONFIG!$F41)),0)*(1-CONFIG!$G41))*CONFIG!$D41</f>
        <v>0</v>
      </c>
      <c r="CD18" s="10">
        <f>((CONFIG!$G41*Commandes!CD18)+IF(ROUND((CD$8-CONFIG!$D$7)/31,0)&gt;=(CONFIG!$E41+CONFIG!$F41),INDEX(Commandes!$D18:$DG18,,COLUMN(CD$8)-COLUMN($D$8)+1-(CONFIG!$E41+CONFIG!$F41)),0)*(1-CONFIG!$G41))*CONFIG!$D41</f>
        <v>0</v>
      </c>
      <c r="CE18" s="10">
        <f>((CONFIG!$G41*Commandes!CE18)+IF(ROUND((CE$8-CONFIG!$D$7)/31,0)&gt;=(CONFIG!$E41+CONFIG!$F41),INDEX(Commandes!$D18:$DG18,,COLUMN(CE$8)-COLUMN($D$8)+1-(CONFIG!$E41+CONFIG!$F41)),0)*(1-CONFIG!$G41))*CONFIG!$D41</f>
        <v>0</v>
      </c>
      <c r="CF18" s="10">
        <f>((CONFIG!$G41*Commandes!CF18)+IF(ROUND((CF$8-CONFIG!$D$7)/31,0)&gt;=(CONFIG!$E41+CONFIG!$F41),INDEX(Commandes!$D18:$DG18,,COLUMN(CF$8)-COLUMN($D$8)+1-(CONFIG!$E41+CONFIG!$F41)),0)*(1-CONFIG!$G41))*CONFIG!$D41</f>
        <v>0</v>
      </c>
      <c r="CG18" s="10">
        <f>((CONFIG!$G41*Commandes!CG18)+IF(ROUND((CG$8-CONFIG!$D$7)/31,0)&gt;=(CONFIG!$E41+CONFIG!$F41),INDEX(Commandes!$D18:$DG18,,COLUMN(CG$8)-COLUMN($D$8)+1-(CONFIG!$E41+CONFIG!$F41)),0)*(1-CONFIG!$G41))*CONFIG!$D41</f>
        <v>0</v>
      </c>
      <c r="CH18" s="10">
        <f>((CONFIG!$G41*Commandes!CH18)+IF(ROUND((CH$8-CONFIG!$D$7)/31,0)&gt;=(CONFIG!$E41+CONFIG!$F41),INDEX(Commandes!$D18:$DG18,,COLUMN(CH$8)-COLUMN($D$8)+1-(CONFIG!$E41+CONFIG!$F41)),0)*(1-CONFIG!$G41))*CONFIG!$D41</f>
        <v>0</v>
      </c>
      <c r="CI18" s="10">
        <f>((CONFIG!$G41*Commandes!CI18)+IF(ROUND((CI$8-CONFIG!$D$7)/31,0)&gt;=(CONFIG!$E41+CONFIG!$F41),INDEX(Commandes!$D18:$DG18,,COLUMN(CI$8)-COLUMN($D$8)+1-(CONFIG!$E41+CONFIG!$F41)),0)*(1-CONFIG!$G41))*CONFIG!$D41</f>
        <v>0</v>
      </c>
      <c r="CJ18" s="10">
        <f>((CONFIG!$G41*Commandes!CJ18)+IF(ROUND((CJ$8-CONFIG!$D$7)/31,0)&gt;=(CONFIG!$E41+CONFIG!$F41),INDEX(Commandes!$D18:$DG18,,COLUMN(CJ$8)-COLUMN($D$8)+1-(CONFIG!$E41+CONFIG!$F41)),0)*(1-CONFIG!$G41))*CONFIG!$D41</f>
        <v>0</v>
      </c>
      <c r="CK18" s="10">
        <f>((CONFIG!$G41*Commandes!CK18)+IF(ROUND((CK$8-CONFIG!$D$7)/31,0)&gt;=(CONFIG!$E41+CONFIG!$F41),INDEX(Commandes!$D18:$DG18,,COLUMN(CK$8)-COLUMN($D$8)+1-(CONFIG!$E41+CONFIG!$F41)),0)*(1-CONFIG!$G41))*CONFIG!$D41</f>
        <v>0</v>
      </c>
      <c r="CL18" s="10">
        <f>((CONFIG!$G41*Commandes!CL18)+IF(ROUND((CL$8-CONFIG!$D$7)/31,0)&gt;=(CONFIG!$E41+CONFIG!$F41),INDEX(Commandes!$D18:$DG18,,COLUMN(CL$8)-COLUMN($D$8)+1-(CONFIG!$E41+CONFIG!$F41)),0)*(1-CONFIG!$G41))*CONFIG!$D41</f>
        <v>0</v>
      </c>
      <c r="CM18" s="10">
        <f>((CONFIG!$G41*Commandes!CM18)+IF(ROUND((CM$8-CONFIG!$D$7)/31,0)&gt;=(CONFIG!$E41+CONFIG!$F41),INDEX(Commandes!$D18:$DG18,,COLUMN(CM$8)-COLUMN($D$8)+1-(CONFIG!$E41+CONFIG!$F41)),0)*(1-CONFIG!$G41))*CONFIG!$D41</f>
        <v>0</v>
      </c>
      <c r="CN18" s="10">
        <f>((CONFIG!$G41*Commandes!CN18)+IF(ROUND((CN$8-CONFIG!$D$7)/31,0)&gt;=(CONFIG!$E41+CONFIG!$F41),INDEX(Commandes!$D18:$DG18,,COLUMN(CN$8)-COLUMN($D$8)+1-(CONFIG!$E41+CONFIG!$F41)),0)*(1-CONFIG!$G41))*CONFIG!$D41</f>
        <v>0</v>
      </c>
      <c r="CO18" s="10">
        <f>((CONFIG!$G41*Commandes!CO18)+IF(ROUND((CO$8-CONFIG!$D$7)/31,0)&gt;=(CONFIG!$E41+CONFIG!$F41),INDEX(Commandes!$D18:$DG18,,COLUMN(CO$8)-COLUMN($D$8)+1-(CONFIG!$E41+CONFIG!$F41)),0)*(1-CONFIG!$G41))*CONFIG!$D41</f>
        <v>0</v>
      </c>
      <c r="CP18" s="10">
        <f>((CONFIG!$G41*Commandes!CP18)+IF(ROUND((CP$8-CONFIG!$D$7)/31,0)&gt;=(CONFIG!$E41+CONFIG!$F41),INDEX(Commandes!$D18:$DG18,,COLUMN(CP$8)-COLUMN($D$8)+1-(CONFIG!$E41+CONFIG!$F41)),0)*(1-CONFIG!$G41))*CONFIG!$D41</f>
        <v>0</v>
      </c>
      <c r="CQ18" s="10">
        <f>((CONFIG!$G41*Commandes!CQ18)+IF(ROUND((CQ$8-CONFIG!$D$7)/31,0)&gt;=(CONFIG!$E41+CONFIG!$F41),INDEX(Commandes!$D18:$DG18,,COLUMN(CQ$8)-COLUMN($D$8)+1-(CONFIG!$E41+CONFIG!$F41)),0)*(1-CONFIG!$G41))*CONFIG!$D41</f>
        <v>0</v>
      </c>
      <c r="CR18" s="10">
        <f>((CONFIG!$G41*Commandes!CR18)+IF(ROUND((CR$8-CONFIG!$D$7)/31,0)&gt;=(CONFIG!$E41+CONFIG!$F41),INDEX(Commandes!$D18:$DG18,,COLUMN(CR$8)-COLUMN($D$8)+1-(CONFIG!$E41+CONFIG!$F41)),0)*(1-CONFIG!$G41))*CONFIG!$D41</f>
        <v>0</v>
      </c>
      <c r="CS18" s="10">
        <f>((CONFIG!$G41*Commandes!CS18)+IF(ROUND((CS$8-CONFIG!$D$7)/31,0)&gt;=(CONFIG!$E41+CONFIG!$F41),INDEX(Commandes!$D18:$DG18,,COLUMN(CS$8)-COLUMN($D$8)+1-(CONFIG!$E41+CONFIG!$F41)),0)*(1-CONFIG!$G41))*CONFIG!$D41</f>
        <v>0</v>
      </c>
      <c r="CT18" s="10">
        <f>((CONFIG!$G41*Commandes!CT18)+IF(ROUND((CT$8-CONFIG!$D$7)/31,0)&gt;=(CONFIG!$E41+CONFIG!$F41),INDEX(Commandes!$D18:$DG18,,COLUMN(CT$8)-COLUMN($D$8)+1-(CONFIG!$E41+CONFIG!$F41)),0)*(1-CONFIG!$G41))*CONFIG!$D41</f>
        <v>0</v>
      </c>
      <c r="CU18" s="10">
        <f>((CONFIG!$G41*Commandes!CU18)+IF(ROUND((CU$8-CONFIG!$D$7)/31,0)&gt;=(CONFIG!$E41+CONFIG!$F41),INDEX(Commandes!$D18:$DG18,,COLUMN(CU$8)-COLUMN($D$8)+1-(CONFIG!$E41+CONFIG!$F41)),0)*(1-CONFIG!$G41))*CONFIG!$D41</f>
        <v>0</v>
      </c>
      <c r="CV18" s="10">
        <f>((CONFIG!$G41*Commandes!CV18)+IF(ROUND((CV$8-CONFIG!$D$7)/31,0)&gt;=(CONFIG!$E41+CONFIG!$F41),INDEX(Commandes!$D18:$DG18,,COLUMN(CV$8)-COLUMN($D$8)+1-(CONFIG!$E41+CONFIG!$F41)),0)*(1-CONFIG!$G41))*CONFIG!$D41</f>
        <v>0</v>
      </c>
      <c r="CW18" s="10">
        <f>((CONFIG!$G41*Commandes!CW18)+IF(ROUND((CW$8-CONFIG!$D$7)/31,0)&gt;=(CONFIG!$E41+CONFIG!$F41),INDEX(Commandes!$D18:$DG18,,COLUMN(CW$8)-COLUMN($D$8)+1-(CONFIG!$E41+CONFIG!$F41)),0)*(1-CONFIG!$G41))*CONFIG!$D41</f>
        <v>0</v>
      </c>
      <c r="CX18" s="10">
        <f>((CONFIG!$G41*Commandes!CX18)+IF(ROUND((CX$8-CONFIG!$D$7)/31,0)&gt;=(CONFIG!$E41+CONFIG!$F41),INDEX(Commandes!$D18:$DG18,,COLUMN(CX$8)-COLUMN($D$8)+1-(CONFIG!$E41+CONFIG!$F41)),0)*(1-CONFIG!$G41))*CONFIG!$D41</f>
        <v>0</v>
      </c>
      <c r="CY18" s="10">
        <f>((CONFIG!$G41*Commandes!CY18)+IF(ROUND((CY$8-CONFIG!$D$7)/31,0)&gt;=(CONFIG!$E41+CONFIG!$F41),INDEX(Commandes!$D18:$DG18,,COLUMN(CY$8)-COLUMN($D$8)+1-(CONFIG!$E41+CONFIG!$F41)),0)*(1-CONFIG!$G41))*CONFIG!$D41</f>
        <v>0</v>
      </c>
      <c r="CZ18" s="10">
        <f>((CONFIG!$G41*Commandes!CZ18)+IF(ROUND((CZ$8-CONFIG!$D$7)/31,0)&gt;=(CONFIG!$E41+CONFIG!$F41),INDEX(Commandes!$D18:$DG18,,COLUMN(CZ$8)-COLUMN($D$8)+1-(CONFIG!$E41+CONFIG!$F41)),0)*(1-CONFIG!$G41))*CONFIG!$D41</f>
        <v>0</v>
      </c>
      <c r="DA18" s="10">
        <f>((CONFIG!$G41*Commandes!DA18)+IF(ROUND((DA$8-CONFIG!$D$7)/31,0)&gt;=(CONFIG!$E41+CONFIG!$F41),INDEX(Commandes!$D18:$DG18,,COLUMN(DA$8)-COLUMN($D$8)+1-(CONFIG!$E41+CONFIG!$F41)),0)*(1-CONFIG!$G41))*CONFIG!$D41</f>
        <v>0</v>
      </c>
      <c r="DB18" s="10">
        <f>((CONFIG!$G41*Commandes!DB18)+IF(ROUND((DB$8-CONFIG!$D$7)/31,0)&gt;=(CONFIG!$E41+CONFIG!$F41),INDEX(Commandes!$D18:$DG18,,COLUMN(DB$8)-COLUMN($D$8)+1-(CONFIG!$E41+CONFIG!$F41)),0)*(1-CONFIG!$G41))*CONFIG!$D41</f>
        <v>0</v>
      </c>
      <c r="DC18" s="10">
        <f>((CONFIG!$G41*Commandes!DC18)+IF(ROUND((DC$8-CONFIG!$D$7)/31,0)&gt;=(CONFIG!$E41+CONFIG!$F41),INDEX(Commandes!$D18:$DG18,,COLUMN(DC$8)-COLUMN($D$8)+1-(CONFIG!$E41+CONFIG!$F41)),0)*(1-CONFIG!$G41))*CONFIG!$D41</f>
        <v>0</v>
      </c>
      <c r="DD18" s="10">
        <f>((CONFIG!$G41*Commandes!DD18)+IF(ROUND((DD$8-CONFIG!$D$7)/31,0)&gt;=(CONFIG!$E41+CONFIG!$F41),INDEX(Commandes!$D18:$DG18,,COLUMN(DD$8)-COLUMN($D$8)+1-(CONFIG!$E41+CONFIG!$F41)),0)*(1-CONFIG!$G41))*CONFIG!$D41</f>
        <v>0</v>
      </c>
      <c r="DE18" s="10">
        <f>((CONFIG!$G41*Commandes!DE18)+IF(ROUND((DE$8-CONFIG!$D$7)/31,0)&gt;=(CONFIG!$E41+CONFIG!$F41),INDEX(Commandes!$D18:$DG18,,COLUMN(DE$8)-COLUMN($D$8)+1-(CONFIG!$E41+CONFIG!$F41)),0)*(1-CONFIG!$G41))*CONFIG!$D41</f>
        <v>0</v>
      </c>
      <c r="DF18" s="10">
        <f>((CONFIG!$G41*Commandes!DF18)+IF(ROUND((DF$8-CONFIG!$D$7)/31,0)&gt;=(CONFIG!$E41+CONFIG!$F41),INDEX(Commandes!$D18:$DG18,,COLUMN(DF$8)-COLUMN($D$8)+1-(CONFIG!$E41+CONFIG!$F41)),0)*(1-CONFIG!$G41))*CONFIG!$D41</f>
        <v>0</v>
      </c>
      <c r="DG18" s="10">
        <f>((CONFIG!$G41*Commandes!DG18)+IF(ROUND((DG$8-CONFIG!$D$7)/31,0)&gt;=(CONFIG!$E41+CONFIG!$F41),INDEX(Commandes!$D18:$DG18,,COLUMN(DG$8)-COLUMN($D$8)+1-(CONFIG!$E41+CONFIG!$F41)),0)*(1-CONFIG!$G41))*CONFIG!$D41</f>
        <v>0</v>
      </c>
    </row>
    <row r="19">
      <c r="C19" s="6">
        <f>CONFIG!$C$24</f>
        <v>0</v>
      </c>
      <c r="D19" s="10">
        <f>((CONFIG!$G42*Commandes!D19)+IF(ROUND((D$8-CONFIG!$D$7)/31,0)&gt;=(CONFIG!$E42+CONFIG!$F42),INDEX(Commandes!$D19:$DG19,,COLUMN(D$8)-COLUMN($D$8)+1-(CONFIG!$E42+CONFIG!$F42)),0)*(1-CONFIG!$G42))*CONFIG!$D42</f>
        <v>0</v>
      </c>
      <c r="E19" s="10">
        <f>((CONFIG!$G42*Commandes!E19)+IF(ROUND((E$8-CONFIG!$D$7)/31,0)&gt;=(CONFIG!$E42+CONFIG!$F42),INDEX(Commandes!$D19:$DG19,,COLUMN(E$8)-COLUMN($D$8)+1-(CONFIG!$E42+CONFIG!$F42)),0)*(1-CONFIG!$G42))*CONFIG!$D42</f>
        <v>0</v>
      </c>
      <c r="F19" s="10">
        <f>((CONFIG!$G42*Commandes!F19)+IF(ROUND((F$8-CONFIG!$D$7)/31,0)&gt;=(CONFIG!$E42+CONFIG!$F42),INDEX(Commandes!$D19:$DG19,,COLUMN(F$8)-COLUMN($D$8)+1-(CONFIG!$E42+CONFIG!$F42)),0)*(1-CONFIG!$G42))*CONFIG!$D42</f>
        <v>0</v>
      </c>
      <c r="G19" s="10">
        <f>((CONFIG!$G42*Commandes!G19)+IF(ROUND((G$8-CONFIG!$D$7)/31,0)&gt;=(CONFIG!$E42+CONFIG!$F42),INDEX(Commandes!$D19:$DG19,,COLUMN(G$8)-COLUMN($D$8)+1-(CONFIG!$E42+CONFIG!$F42)),0)*(1-CONFIG!$G42))*CONFIG!$D42</f>
        <v>0</v>
      </c>
      <c r="H19" s="10">
        <f>((CONFIG!$G42*Commandes!H19)+IF(ROUND((H$8-CONFIG!$D$7)/31,0)&gt;=(CONFIG!$E42+CONFIG!$F42),INDEX(Commandes!$D19:$DG19,,COLUMN(H$8)-COLUMN($D$8)+1-(CONFIG!$E42+CONFIG!$F42)),0)*(1-CONFIG!$G42))*CONFIG!$D42</f>
        <v>0</v>
      </c>
      <c r="I19" s="10">
        <f>((CONFIG!$G42*Commandes!I19)+IF(ROUND((I$8-CONFIG!$D$7)/31,0)&gt;=(CONFIG!$E42+CONFIG!$F42),INDEX(Commandes!$D19:$DG19,,COLUMN(I$8)-COLUMN($D$8)+1-(CONFIG!$E42+CONFIG!$F42)),0)*(1-CONFIG!$G42))*CONFIG!$D42</f>
        <v>0</v>
      </c>
      <c r="J19" s="10">
        <f>((CONFIG!$G42*Commandes!J19)+IF(ROUND((J$8-CONFIG!$D$7)/31,0)&gt;=(CONFIG!$E42+CONFIG!$F42),INDEX(Commandes!$D19:$DG19,,COLUMN(J$8)-COLUMN($D$8)+1-(CONFIG!$E42+CONFIG!$F42)),0)*(1-CONFIG!$G42))*CONFIG!$D42</f>
        <v>0</v>
      </c>
      <c r="K19" s="10">
        <f>((CONFIG!$G42*Commandes!K19)+IF(ROUND((K$8-CONFIG!$D$7)/31,0)&gt;=(CONFIG!$E42+CONFIG!$F42),INDEX(Commandes!$D19:$DG19,,COLUMN(K$8)-COLUMN($D$8)+1-(CONFIG!$E42+CONFIG!$F42)),0)*(1-CONFIG!$G42))*CONFIG!$D42</f>
        <v>0</v>
      </c>
      <c r="L19" s="10">
        <f>((CONFIG!$G42*Commandes!L19)+IF(ROUND((L$8-CONFIG!$D$7)/31,0)&gt;=(CONFIG!$E42+CONFIG!$F42),INDEX(Commandes!$D19:$DG19,,COLUMN(L$8)-COLUMN($D$8)+1-(CONFIG!$E42+CONFIG!$F42)),0)*(1-CONFIG!$G42))*CONFIG!$D42</f>
        <v>0</v>
      </c>
      <c r="M19" s="10">
        <f>((CONFIG!$G42*Commandes!M19)+IF(ROUND((M$8-CONFIG!$D$7)/31,0)&gt;=(CONFIG!$E42+CONFIG!$F42),INDEX(Commandes!$D19:$DG19,,COLUMN(M$8)-COLUMN($D$8)+1-(CONFIG!$E42+CONFIG!$F42)),0)*(1-CONFIG!$G42))*CONFIG!$D42</f>
        <v>0</v>
      </c>
      <c r="N19" s="10">
        <f>((CONFIG!$G42*Commandes!N19)+IF(ROUND((N$8-CONFIG!$D$7)/31,0)&gt;=(CONFIG!$E42+CONFIG!$F42),INDEX(Commandes!$D19:$DG19,,COLUMN(N$8)-COLUMN($D$8)+1-(CONFIG!$E42+CONFIG!$F42)),0)*(1-CONFIG!$G42))*CONFIG!$D42</f>
        <v>0</v>
      </c>
      <c r="O19" s="10">
        <f>((CONFIG!$G42*Commandes!O19)+IF(ROUND((O$8-CONFIG!$D$7)/31,0)&gt;=(CONFIG!$E42+CONFIG!$F42),INDEX(Commandes!$D19:$DG19,,COLUMN(O$8)-COLUMN($D$8)+1-(CONFIG!$E42+CONFIG!$F42)),0)*(1-CONFIG!$G42))*CONFIG!$D42</f>
        <v>0</v>
      </c>
      <c r="P19" s="10">
        <f>((CONFIG!$G42*Commandes!P19)+IF(ROUND((P$8-CONFIG!$D$7)/31,0)&gt;=(CONFIG!$E42+CONFIG!$F42),INDEX(Commandes!$D19:$DG19,,COLUMN(P$8)-COLUMN($D$8)+1-(CONFIG!$E42+CONFIG!$F42)),0)*(1-CONFIG!$G42))*CONFIG!$D42</f>
        <v>0</v>
      </c>
      <c r="Q19" s="10">
        <f>((CONFIG!$G42*Commandes!Q19)+IF(ROUND((Q$8-CONFIG!$D$7)/31,0)&gt;=(CONFIG!$E42+CONFIG!$F42),INDEX(Commandes!$D19:$DG19,,COLUMN(Q$8)-COLUMN($D$8)+1-(CONFIG!$E42+CONFIG!$F42)),0)*(1-CONFIG!$G42))*CONFIG!$D42</f>
        <v>0</v>
      </c>
      <c r="R19" s="10">
        <f>((CONFIG!$G42*Commandes!R19)+IF(ROUND((R$8-CONFIG!$D$7)/31,0)&gt;=(CONFIG!$E42+CONFIG!$F42),INDEX(Commandes!$D19:$DG19,,COLUMN(R$8)-COLUMN($D$8)+1-(CONFIG!$E42+CONFIG!$F42)),0)*(1-CONFIG!$G42))*CONFIG!$D42</f>
        <v>0</v>
      </c>
      <c r="S19" s="10">
        <f>((CONFIG!$G42*Commandes!S19)+IF(ROUND((S$8-CONFIG!$D$7)/31,0)&gt;=(CONFIG!$E42+CONFIG!$F42),INDEX(Commandes!$D19:$DG19,,COLUMN(S$8)-COLUMN($D$8)+1-(CONFIG!$E42+CONFIG!$F42)),0)*(1-CONFIG!$G42))*CONFIG!$D42</f>
        <v>0</v>
      </c>
      <c r="T19" s="10">
        <f>((CONFIG!$G42*Commandes!T19)+IF(ROUND((T$8-CONFIG!$D$7)/31,0)&gt;=(CONFIG!$E42+CONFIG!$F42),INDEX(Commandes!$D19:$DG19,,COLUMN(T$8)-COLUMN($D$8)+1-(CONFIG!$E42+CONFIG!$F42)),0)*(1-CONFIG!$G42))*CONFIG!$D42</f>
        <v>0</v>
      </c>
      <c r="U19" s="10">
        <f>((CONFIG!$G42*Commandes!U19)+IF(ROUND((U$8-CONFIG!$D$7)/31,0)&gt;=(CONFIG!$E42+CONFIG!$F42),INDEX(Commandes!$D19:$DG19,,COLUMN(U$8)-COLUMN($D$8)+1-(CONFIG!$E42+CONFIG!$F42)),0)*(1-CONFIG!$G42))*CONFIG!$D42</f>
        <v>0</v>
      </c>
      <c r="V19" s="10">
        <f>((CONFIG!$G42*Commandes!V19)+IF(ROUND((V$8-CONFIG!$D$7)/31,0)&gt;=(CONFIG!$E42+CONFIG!$F42),INDEX(Commandes!$D19:$DG19,,COLUMN(V$8)-COLUMN($D$8)+1-(CONFIG!$E42+CONFIG!$F42)),0)*(1-CONFIG!$G42))*CONFIG!$D42</f>
        <v>0</v>
      </c>
      <c r="W19" s="10">
        <f>((CONFIG!$G42*Commandes!W19)+IF(ROUND((W$8-CONFIG!$D$7)/31,0)&gt;=(CONFIG!$E42+CONFIG!$F42),INDEX(Commandes!$D19:$DG19,,COLUMN(W$8)-COLUMN($D$8)+1-(CONFIG!$E42+CONFIG!$F42)),0)*(1-CONFIG!$G42))*CONFIG!$D42</f>
        <v>0</v>
      </c>
      <c r="X19" s="10">
        <f>((CONFIG!$G42*Commandes!X19)+IF(ROUND((X$8-CONFIG!$D$7)/31,0)&gt;=(CONFIG!$E42+CONFIG!$F42),INDEX(Commandes!$D19:$DG19,,COLUMN(X$8)-COLUMN($D$8)+1-(CONFIG!$E42+CONFIG!$F42)),0)*(1-CONFIG!$G42))*CONFIG!$D42</f>
        <v>0</v>
      </c>
      <c r="Y19" s="10">
        <f>((CONFIG!$G42*Commandes!Y19)+IF(ROUND((Y$8-CONFIG!$D$7)/31,0)&gt;=(CONFIG!$E42+CONFIG!$F42),INDEX(Commandes!$D19:$DG19,,COLUMN(Y$8)-COLUMN($D$8)+1-(CONFIG!$E42+CONFIG!$F42)),0)*(1-CONFIG!$G42))*CONFIG!$D42</f>
        <v>0</v>
      </c>
      <c r="Z19" s="10">
        <f>((CONFIG!$G42*Commandes!Z19)+IF(ROUND((Z$8-CONFIG!$D$7)/31,0)&gt;=(CONFIG!$E42+CONFIG!$F42),INDEX(Commandes!$D19:$DG19,,COLUMN(Z$8)-COLUMN($D$8)+1-(CONFIG!$E42+CONFIG!$F42)),0)*(1-CONFIG!$G42))*CONFIG!$D42</f>
        <v>0</v>
      </c>
      <c r="AA19" s="10">
        <f>((CONFIG!$G42*Commandes!AA19)+IF(ROUND((AA$8-CONFIG!$D$7)/31,0)&gt;=(CONFIG!$E42+CONFIG!$F42),INDEX(Commandes!$D19:$DG19,,COLUMN(AA$8)-COLUMN($D$8)+1-(CONFIG!$E42+CONFIG!$F42)),0)*(1-CONFIG!$G42))*CONFIG!$D42</f>
        <v>0</v>
      </c>
      <c r="AB19" s="10">
        <f>((CONFIG!$G42*Commandes!AB19)+IF(ROUND((AB$8-CONFIG!$D$7)/31,0)&gt;=(CONFIG!$E42+CONFIG!$F42),INDEX(Commandes!$D19:$DG19,,COLUMN(AB$8)-COLUMN($D$8)+1-(CONFIG!$E42+CONFIG!$F42)),0)*(1-CONFIG!$G42))*CONFIG!$D42</f>
        <v>0</v>
      </c>
      <c r="AC19" s="10">
        <f>((CONFIG!$G42*Commandes!AC19)+IF(ROUND((AC$8-CONFIG!$D$7)/31,0)&gt;=(CONFIG!$E42+CONFIG!$F42),INDEX(Commandes!$D19:$DG19,,COLUMN(AC$8)-COLUMN($D$8)+1-(CONFIG!$E42+CONFIG!$F42)),0)*(1-CONFIG!$G42))*CONFIG!$D42</f>
        <v>0</v>
      </c>
      <c r="AD19" s="10">
        <f>((CONFIG!$G42*Commandes!AD19)+IF(ROUND((AD$8-CONFIG!$D$7)/31,0)&gt;=(CONFIG!$E42+CONFIG!$F42),INDEX(Commandes!$D19:$DG19,,COLUMN(AD$8)-COLUMN($D$8)+1-(CONFIG!$E42+CONFIG!$F42)),0)*(1-CONFIG!$G42))*CONFIG!$D42</f>
        <v>0</v>
      </c>
      <c r="AE19" s="10">
        <f>((CONFIG!$G42*Commandes!AE19)+IF(ROUND((AE$8-CONFIG!$D$7)/31,0)&gt;=(CONFIG!$E42+CONFIG!$F42),INDEX(Commandes!$D19:$DG19,,COLUMN(AE$8)-COLUMN($D$8)+1-(CONFIG!$E42+CONFIG!$F42)),0)*(1-CONFIG!$G42))*CONFIG!$D42</f>
        <v>0</v>
      </c>
      <c r="AF19" s="10">
        <f>((CONFIG!$G42*Commandes!AF19)+IF(ROUND((AF$8-CONFIG!$D$7)/31,0)&gt;=(CONFIG!$E42+CONFIG!$F42),INDEX(Commandes!$D19:$DG19,,COLUMN(AF$8)-COLUMN($D$8)+1-(CONFIG!$E42+CONFIG!$F42)),0)*(1-CONFIG!$G42))*CONFIG!$D42</f>
        <v>0</v>
      </c>
      <c r="AG19" s="10">
        <f>((CONFIG!$G42*Commandes!AG19)+IF(ROUND((AG$8-CONFIG!$D$7)/31,0)&gt;=(CONFIG!$E42+CONFIG!$F42),INDEX(Commandes!$D19:$DG19,,COLUMN(AG$8)-COLUMN($D$8)+1-(CONFIG!$E42+CONFIG!$F42)),0)*(1-CONFIG!$G42))*CONFIG!$D42</f>
        <v>0</v>
      </c>
      <c r="AH19" s="10">
        <f>((CONFIG!$G42*Commandes!AH19)+IF(ROUND((AH$8-CONFIG!$D$7)/31,0)&gt;=(CONFIG!$E42+CONFIG!$F42),INDEX(Commandes!$D19:$DG19,,COLUMN(AH$8)-COLUMN($D$8)+1-(CONFIG!$E42+CONFIG!$F42)),0)*(1-CONFIG!$G42))*CONFIG!$D42</f>
        <v>0</v>
      </c>
      <c r="AI19" s="10">
        <f>((CONFIG!$G42*Commandes!AI19)+IF(ROUND((AI$8-CONFIG!$D$7)/31,0)&gt;=(CONFIG!$E42+CONFIG!$F42),INDEX(Commandes!$D19:$DG19,,COLUMN(AI$8)-COLUMN($D$8)+1-(CONFIG!$E42+CONFIG!$F42)),0)*(1-CONFIG!$G42))*CONFIG!$D42</f>
        <v>0</v>
      </c>
      <c r="AJ19" s="10">
        <f>((CONFIG!$G42*Commandes!AJ19)+IF(ROUND((AJ$8-CONFIG!$D$7)/31,0)&gt;=(CONFIG!$E42+CONFIG!$F42),INDEX(Commandes!$D19:$DG19,,COLUMN(AJ$8)-COLUMN($D$8)+1-(CONFIG!$E42+CONFIG!$F42)),0)*(1-CONFIG!$G42))*CONFIG!$D42</f>
        <v>0</v>
      </c>
      <c r="AK19" s="10">
        <f>((CONFIG!$G42*Commandes!AK19)+IF(ROUND((AK$8-CONFIG!$D$7)/31,0)&gt;=(CONFIG!$E42+CONFIG!$F42),INDEX(Commandes!$D19:$DG19,,COLUMN(AK$8)-COLUMN($D$8)+1-(CONFIG!$E42+CONFIG!$F42)),0)*(1-CONFIG!$G42))*CONFIG!$D42</f>
        <v>0</v>
      </c>
      <c r="AL19" s="10">
        <f>((CONFIG!$G42*Commandes!AL19)+IF(ROUND((AL$8-CONFIG!$D$7)/31,0)&gt;=(CONFIG!$E42+CONFIG!$F42),INDEX(Commandes!$D19:$DG19,,COLUMN(AL$8)-COLUMN($D$8)+1-(CONFIG!$E42+CONFIG!$F42)),0)*(1-CONFIG!$G42))*CONFIG!$D42</f>
        <v>0</v>
      </c>
      <c r="AM19" s="10">
        <f>((CONFIG!$G42*Commandes!AM19)+IF(ROUND((AM$8-CONFIG!$D$7)/31,0)&gt;=(CONFIG!$E42+CONFIG!$F42),INDEX(Commandes!$D19:$DG19,,COLUMN(AM$8)-COLUMN($D$8)+1-(CONFIG!$E42+CONFIG!$F42)),0)*(1-CONFIG!$G42))*CONFIG!$D42</f>
        <v>0</v>
      </c>
      <c r="AN19" s="10">
        <f>((CONFIG!$G42*Commandes!AN19)+IF(ROUND((AN$8-CONFIG!$D$7)/31,0)&gt;=(CONFIG!$E42+CONFIG!$F42),INDEX(Commandes!$D19:$DG19,,COLUMN(AN$8)-COLUMN($D$8)+1-(CONFIG!$E42+CONFIG!$F42)),0)*(1-CONFIG!$G42))*CONFIG!$D42</f>
        <v>0</v>
      </c>
      <c r="AO19" s="10">
        <f>((CONFIG!$G42*Commandes!AO19)+IF(ROUND((AO$8-CONFIG!$D$7)/31,0)&gt;=(CONFIG!$E42+CONFIG!$F42),INDEX(Commandes!$D19:$DG19,,COLUMN(AO$8)-COLUMN($D$8)+1-(CONFIG!$E42+CONFIG!$F42)),0)*(1-CONFIG!$G42))*CONFIG!$D42</f>
        <v>0</v>
      </c>
      <c r="AP19" s="10">
        <f>((CONFIG!$G42*Commandes!AP19)+IF(ROUND((AP$8-CONFIG!$D$7)/31,0)&gt;=(CONFIG!$E42+CONFIG!$F42),INDEX(Commandes!$D19:$DG19,,COLUMN(AP$8)-COLUMN($D$8)+1-(CONFIG!$E42+CONFIG!$F42)),0)*(1-CONFIG!$G42))*CONFIG!$D42</f>
        <v>0</v>
      </c>
      <c r="AQ19" s="10">
        <f>((CONFIG!$G42*Commandes!AQ19)+IF(ROUND((AQ$8-CONFIG!$D$7)/31,0)&gt;=(CONFIG!$E42+CONFIG!$F42),INDEX(Commandes!$D19:$DG19,,COLUMN(AQ$8)-COLUMN($D$8)+1-(CONFIG!$E42+CONFIG!$F42)),0)*(1-CONFIG!$G42))*CONFIG!$D42</f>
        <v>0</v>
      </c>
      <c r="AR19" s="10">
        <f>((CONFIG!$G42*Commandes!AR19)+IF(ROUND((AR$8-CONFIG!$D$7)/31,0)&gt;=(CONFIG!$E42+CONFIG!$F42),INDEX(Commandes!$D19:$DG19,,COLUMN(AR$8)-COLUMN($D$8)+1-(CONFIG!$E42+CONFIG!$F42)),0)*(1-CONFIG!$G42))*CONFIG!$D42</f>
        <v>0</v>
      </c>
      <c r="AS19" s="10">
        <f>((CONFIG!$G42*Commandes!AS19)+IF(ROUND((AS$8-CONFIG!$D$7)/31,0)&gt;=(CONFIG!$E42+CONFIG!$F42),INDEX(Commandes!$D19:$DG19,,COLUMN(AS$8)-COLUMN($D$8)+1-(CONFIG!$E42+CONFIG!$F42)),0)*(1-CONFIG!$G42))*CONFIG!$D42</f>
        <v>0</v>
      </c>
      <c r="AT19" s="10">
        <f>((CONFIG!$G42*Commandes!AT19)+IF(ROUND((AT$8-CONFIG!$D$7)/31,0)&gt;=(CONFIG!$E42+CONFIG!$F42),INDEX(Commandes!$D19:$DG19,,COLUMN(AT$8)-COLUMN($D$8)+1-(CONFIG!$E42+CONFIG!$F42)),0)*(1-CONFIG!$G42))*CONFIG!$D42</f>
        <v>0</v>
      </c>
      <c r="AU19" s="10">
        <f>((CONFIG!$G42*Commandes!AU19)+IF(ROUND((AU$8-CONFIG!$D$7)/31,0)&gt;=(CONFIG!$E42+CONFIG!$F42),INDEX(Commandes!$D19:$DG19,,COLUMN(AU$8)-COLUMN($D$8)+1-(CONFIG!$E42+CONFIG!$F42)),0)*(1-CONFIG!$G42))*CONFIG!$D42</f>
        <v>0</v>
      </c>
      <c r="AV19" s="10">
        <f>((CONFIG!$G42*Commandes!AV19)+IF(ROUND((AV$8-CONFIG!$D$7)/31,0)&gt;=(CONFIG!$E42+CONFIG!$F42),INDEX(Commandes!$D19:$DG19,,COLUMN(AV$8)-COLUMN($D$8)+1-(CONFIG!$E42+CONFIG!$F42)),0)*(1-CONFIG!$G42))*CONFIG!$D42</f>
        <v>0</v>
      </c>
      <c r="AW19" s="10">
        <f>((CONFIG!$G42*Commandes!AW19)+IF(ROUND((AW$8-CONFIG!$D$7)/31,0)&gt;=(CONFIG!$E42+CONFIG!$F42),INDEX(Commandes!$D19:$DG19,,COLUMN(AW$8)-COLUMN($D$8)+1-(CONFIG!$E42+CONFIG!$F42)),0)*(1-CONFIG!$G42))*CONFIG!$D42</f>
        <v>0</v>
      </c>
      <c r="AX19" s="10">
        <f>((CONFIG!$G42*Commandes!AX19)+IF(ROUND((AX$8-CONFIG!$D$7)/31,0)&gt;=(CONFIG!$E42+CONFIG!$F42),INDEX(Commandes!$D19:$DG19,,COLUMN(AX$8)-COLUMN($D$8)+1-(CONFIG!$E42+CONFIG!$F42)),0)*(1-CONFIG!$G42))*CONFIG!$D42</f>
        <v>0</v>
      </c>
      <c r="AY19" s="10">
        <f>((CONFIG!$G42*Commandes!AY19)+IF(ROUND((AY$8-CONFIG!$D$7)/31,0)&gt;=(CONFIG!$E42+CONFIG!$F42),INDEX(Commandes!$D19:$DG19,,COLUMN(AY$8)-COLUMN($D$8)+1-(CONFIG!$E42+CONFIG!$F42)),0)*(1-CONFIG!$G42))*CONFIG!$D42</f>
        <v>0</v>
      </c>
      <c r="AZ19" s="10">
        <f>((CONFIG!$G42*Commandes!AZ19)+IF(ROUND((AZ$8-CONFIG!$D$7)/31,0)&gt;=(CONFIG!$E42+CONFIG!$F42),INDEX(Commandes!$D19:$DG19,,COLUMN(AZ$8)-COLUMN($D$8)+1-(CONFIG!$E42+CONFIG!$F42)),0)*(1-CONFIG!$G42))*CONFIG!$D42</f>
        <v>0</v>
      </c>
      <c r="BA19" s="10">
        <f>((CONFIG!$G42*Commandes!BA19)+IF(ROUND((BA$8-CONFIG!$D$7)/31,0)&gt;=(CONFIG!$E42+CONFIG!$F42),INDEX(Commandes!$D19:$DG19,,COLUMN(BA$8)-COLUMN($D$8)+1-(CONFIG!$E42+CONFIG!$F42)),0)*(1-CONFIG!$G42))*CONFIG!$D42</f>
        <v>0</v>
      </c>
      <c r="BB19" s="10">
        <f>((CONFIG!$G42*Commandes!BB19)+IF(ROUND((BB$8-CONFIG!$D$7)/31,0)&gt;=(CONFIG!$E42+CONFIG!$F42),INDEX(Commandes!$D19:$DG19,,COLUMN(BB$8)-COLUMN($D$8)+1-(CONFIG!$E42+CONFIG!$F42)),0)*(1-CONFIG!$G42))*CONFIG!$D42</f>
        <v>0</v>
      </c>
      <c r="BC19" s="10">
        <f>((CONFIG!$G42*Commandes!BC19)+IF(ROUND((BC$8-CONFIG!$D$7)/31,0)&gt;=(CONFIG!$E42+CONFIG!$F42),INDEX(Commandes!$D19:$DG19,,COLUMN(BC$8)-COLUMN($D$8)+1-(CONFIG!$E42+CONFIG!$F42)),0)*(1-CONFIG!$G42))*CONFIG!$D42</f>
        <v>0</v>
      </c>
      <c r="BD19" s="10">
        <f>((CONFIG!$G42*Commandes!BD19)+IF(ROUND((BD$8-CONFIG!$D$7)/31,0)&gt;=(CONFIG!$E42+CONFIG!$F42),INDEX(Commandes!$D19:$DG19,,COLUMN(BD$8)-COLUMN($D$8)+1-(CONFIG!$E42+CONFIG!$F42)),0)*(1-CONFIG!$G42))*CONFIG!$D42</f>
        <v>0</v>
      </c>
      <c r="BE19" s="10">
        <f>((CONFIG!$G42*Commandes!BE19)+IF(ROUND((BE$8-CONFIG!$D$7)/31,0)&gt;=(CONFIG!$E42+CONFIG!$F42),INDEX(Commandes!$D19:$DG19,,COLUMN(BE$8)-COLUMN($D$8)+1-(CONFIG!$E42+CONFIG!$F42)),0)*(1-CONFIG!$G42))*CONFIG!$D42</f>
        <v>0</v>
      </c>
      <c r="BF19" s="10">
        <f>((CONFIG!$G42*Commandes!BF19)+IF(ROUND((BF$8-CONFIG!$D$7)/31,0)&gt;=(CONFIG!$E42+CONFIG!$F42),INDEX(Commandes!$D19:$DG19,,COLUMN(BF$8)-COLUMN($D$8)+1-(CONFIG!$E42+CONFIG!$F42)),0)*(1-CONFIG!$G42))*CONFIG!$D42</f>
        <v>0</v>
      </c>
      <c r="BG19" s="10">
        <f>((CONFIG!$G42*Commandes!BG19)+IF(ROUND((BG$8-CONFIG!$D$7)/31,0)&gt;=(CONFIG!$E42+CONFIG!$F42),INDEX(Commandes!$D19:$DG19,,COLUMN(BG$8)-COLUMN($D$8)+1-(CONFIG!$E42+CONFIG!$F42)),0)*(1-CONFIG!$G42))*CONFIG!$D42</f>
        <v>0</v>
      </c>
      <c r="BH19" s="10">
        <f>((CONFIG!$G42*Commandes!BH19)+IF(ROUND((BH$8-CONFIG!$D$7)/31,0)&gt;=(CONFIG!$E42+CONFIG!$F42),INDEX(Commandes!$D19:$DG19,,COLUMN(BH$8)-COLUMN($D$8)+1-(CONFIG!$E42+CONFIG!$F42)),0)*(1-CONFIG!$G42))*CONFIG!$D42</f>
        <v>0</v>
      </c>
      <c r="BI19" s="10">
        <f>((CONFIG!$G42*Commandes!BI19)+IF(ROUND((BI$8-CONFIG!$D$7)/31,0)&gt;=(CONFIG!$E42+CONFIG!$F42),INDEX(Commandes!$D19:$DG19,,COLUMN(BI$8)-COLUMN($D$8)+1-(CONFIG!$E42+CONFIG!$F42)),0)*(1-CONFIG!$G42))*CONFIG!$D42</f>
        <v>0</v>
      </c>
      <c r="BJ19" s="10">
        <f>((CONFIG!$G42*Commandes!BJ19)+IF(ROUND((BJ$8-CONFIG!$D$7)/31,0)&gt;=(CONFIG!$E42+CONFIG!$F42),INDEX(Commandes!$D19:$DG19,,COLUMN(BJ$8)-COLUMN($D$8)+1-(CONFIG!$E42+CONFIG!$F42)),0)*(1-CONFIG!$G42))*CONFIG!$D42</f>
        <v>0</v>
      </c>
      <c r="BK19" s="10">
        <f>((CONFIG!$G42*Commandes!BK19)+IF(ROUND((BK$8-CONFIG!$D$7)/31,0)&gt;=(CONFIG!$E42+CONFIG!$F42),INDEX(Commandes!$D19:$DG19,,COLUMN(BK$8)-COLUMN($D$8)+1-(CONFIG!$E42+CONFIG!$F42)),0)*(1-CONFIG!$G42))*CONFIG!$D42</f>
        <v>0</v>
      </c>
      <c r="BL19" s="10">
        <f>((CONFIG!$G42*Commandes!BL19)+IF(ROUND((BL$8-CONFIG!$D$7)/31,0)&gt;=(CONFIG!$E42+CONFIG!$F42),INDEX(Commandes!$D19:$DG19,,COLUMN(BL$8)-COLUMN($D$8)+1-(CONFIG!$E42+CONFIG!$F42)),0)*(1-CONFIG!$G42))*CONFIG!$D42</f>
        <v>0</v>
      </c>
      <c r="BM19" s="10">
        <f>((CONFIG!$G42*Commandes!BM19)+IF(ROUND((BM$8-CONFIG!$D$7)/31,0)&gt;=(CONFIG!$E42+CONFIG!$F42),INDEX(Commandes!$D19:$DG19,,COLUMN(BM$8)-COLUMN($D$8)+1-(CONFIG!$E42+CONFIG!$F42)),0)*(1-CONFIG!$G42))*CONFIG!$D42</f>
        <v>0</v>
      </c>
      <c r="BN19" s="10">
        <f>((CONFIG!$G42*Commandes!BN19)+IF(ROUND((BN$8-CONFIG!$D$7)/31,0)&gt;=(CONFIG!$E42+CONFIG!$F42),INDEX(Commandes!$D19:$DG19,,COLUMN(BN$8)-COLUMN($D$8)+1-(CONFIG!$E42+CONFIG!$F42)),0)*(1-CONFIG!$G42))*CONFIG!$D42</f>
        <v>0</v>
      </c>
      <c r="BO19" s="10">
        <f>((CONFIG!$G42*Commandes!BO19)+IF(ROUND((BO$8-CONFIG!$D$7)/31,0)&gt;=(CONFIG!$E42+CONFIG!$F42),INDEX(Commandes!$D19:$DG19,,COLUMN(BO$8)-COLUMN($D$8)+1-(CONFIG!$E42+CONFIG!$F42)),0)*(1-CONFIG!$G42))*CONFIG!$D42</f>
        <v>0</v>
      </c>
      <c r="BP19" s="10">
        <f>((CONFIG!$G42*Commandes!BP19)+IF(ROUND((BP$8-CONFIG!$D$7)/31,0)&gt;=(CONFIG!$E42+CONFIG!$F42),INDEX(Commandes!$D19:$DG19,,COLUMN(BP$8)-COLUMN($D$8)+1-(CONFIG!$E42+CONFIG!$F42)),0)*(1-CONFIG!$G42))*CONFIG!$D42</f>
        <v>0</v>
      </c>
      <c r="BQ19" s="10">
        <f>((CONFIG!$G42*Commandes!BQ19)+IF(ROUND((BQ$8-CONFIG!$D$7)/31,0)&gt;=(CONFIG!$E42+CONFIG!$F42),INDEX(Commandes!$D19:$DG19,,COLUMN(BQ$8)-COLUMN($D$8)+1-(CONFIG!$E42+CONFIG!$F42)),0)*(1-CONFIG!$G42))*CONFIG!$D42</f>
        <v>0</v>
      </c>
      <c r="BR19" s="10">
        <f>((CONFIG!$G42*Commandes!BR19)+IF(ROUND((BR$8-CONFIG!$D$7)/31,0)&gt;=(CONFIG!$E42+CONFIG!$F42),INDEX(Commandes!$D19:$DG19,,COLUMN(BR$8)-COLUMN($D$8)+1-(CONFIG!$E42+CONFIG!$F42)),0)*(1-CONFIG!$G42))*CONFIG!$D42</f>
        <v>0</v>
      </c>
      <c r="BS19" s="10">
        <f>((CONFIG!$G42*Commandes!BS19)+IF(ROUND((BS$8-CONFIG!$D$7)/31,0)&gt;=(CONFIG!$E42+CONFIG!$F42),INDEX(Commandes!$D19:$DG19,,COLUMN(BS$8)-COLUMN($D$8)+1-(CONFIG!$E42+CONFIG!$F42)),0)*(1-CONFIG!$G42))*CONFIG!$D42</f>
        <v>0</v>
      </c>
      <c r="BT19" s="10">
        <f>((CONFIG!$G42*Commandes!BT19)+IF(ROUND((BT$8-CONFIG!$D$7)/31,0)&gt;=(CONFIG!$E42+CONFIG!$F42),INDEX(Commandes!$D19:$DG19,,COLUMN(BT$8)-COLUMN($D$8)+1-(CONFIG!$E42+CONFIG!$F42)),0)*(1-CONFIG!$G42))*CONFIG!$D42</f>
        <v>0</v>
      </c>
      <c r="BU19" s="10">
        <f>((CONFIG!$G42*Commandes!BU19)+IF(ROUND((BU$8-CONFIG!$D$7)/31,0)&gt;=(CONFIG!$E42+CONFIG!$F42),INDEX(Commandes!$D19:$DG19,,COLUMN(BU$8)-COLUMN($D$8)+1-(CONFIG!$E42+CONFIG!$F42)),0)*(1-CONFIG!$G42))*CONFIG!$D42</f>
        <v>0</v>
      </c>
      <c r="BV19" s="10">
        <f>((CONFIG!$G42*Commandes!BV19)+IF(ROUND((BV$8-CONFIG!$D$7)/31,0)&gt;=(CONFIG!$E42+CONFIG!$F42),INDEX(Commandes!$D19:$DG19,,COLUMN(BV$8)-COLUMN($D$8)+1-(CONFIG!$E42+CONFIG!$F42)),0)*(1-CONFIG!$G42))*CONFIG!$D42</f>
        <v>0</v>
      </c>
      <c r="BW19" s="10">
        <f>((CONFIG!$G42*Commandes!BW19)+IF(ROUND((BW$8-CONFIG!$D$7)/31,0)&gt;=(CONFIG!$E42+CONFIG!$F42),INDEX(Commandes!$D19:$DG19,,COLUMN(BW$8)-COLUMN($D$8)+1-(CONFIG!$E42+CONFIG!$F42)),0)*(1-CONFIG!$G42))*CONFIG!$D42</f>
        <v>0</v>
      </c>
      <c r="BX19" s="10">
        <f>((CONFIG!$G42*Commandes!BX19)+IF(ROUND((BX$8-CONFIG!$D$7)/31,0)&gt;=(CONFIG!$E42+CONFIG!$F42),INDEX(Commandes!$D19:$DG19,,COLUMN(BX$8)-COLUMN($D$8)+1-(CONFIG!$E42+CONFIG!$F42)),0)*(1-CONFIG!$G42))*CONFIG!$D42</f>
        <v>0</v>
      </c>
      <c r="BY19" s="10">
        <f>((CONFIG!$G42*Commandes!BY19)+IF(ROUND((BY$8-CONFIG!$D$7)/31,0)&gt;=(CONFIG!$E42+CONFIG!$F42),INDEX(Commandes!$D19:$DG19,,COLUMN(BY$8)-COLUMN($D$8)+1-(CONFIG!$E42+CONFIG!$F42)),0)*(1-CONFIG!$G42))*CONFIG!$D42</f>
        <v>0</v>
      </c>
      <c r="BZ19" s="10">
        <f>((CONFIG!$G42*Commandes!BZ19)+IF(ROUND((BZ$8-CONFIG!$D$7)/31,0)&gt;=(CONFIG!$E42+CONFIG!$F42),INDEX(Commandes!$D19:$DG19,,COLUMN(BZ$8)-COLUMN($D$8)+1-(CONFIG!$E42+CONFIG!$F42)),0)*(1-CONFIG!$G42))*CONFIG!$D42</f>
        <v>0</v>
      </c>
      <c r="CA19" s="10">
        <f>((CONFIG!$G42*Commandes!CA19)+IF(ROUND((CA$8-CONFIG!$D$7)/31,0)&gt;=(CONFIG!$E42+CONFIG!$F42),INDEX(Commandes!$D19:$DG19,,COLUMN(CA$8)-COLUMN($D$8)+1-(CONFIG!$E42+CONFIG!$F42)),0)*(1-CONFIG!$G42))*CONFIG!$D42</f>
        <v>0</v>
      </c>
      <c r="CB19" s="10">
        <f>((CONFIG!$G42*Commandes!CB19)+IF(ROUND((CB$8-CONFIG!$D$7)/31,0)&gt;=(CONFIG!$E42+CONFIG!$F42),INDEX(Commandes!$D19:$DG19,,COLUMN(CB$8)-COLUMN($D$8)+1-(CONFIG!$E42+CONFIG!$F42)),0)*(1-CONFIG!$G42))*CONFIG!$D42</f>
        <v>0</v>
      </c>
      <c r="CC19" s="10">
        <f>((CONFIG!$G42*Commandes!CC19)+IF(ROUND((CC$8-CONFIG!$D$7)/31,0)&gt;=(CONFIG!$E42+CONFIG!$F42),INDEX(Commandes!$D19:$DG19,,COLUMN(CC$8)-COLUMN($D$8)+1-(CONFIG!$E42+CONFIG!$F42)),0)*(1-CONFIG!$G42))*CONFIG!$D42</f>
        <v>0</v>
      </c>
      <c r="CD19" s="10">
        <f>((CONFIG!$G42*Commandes!CD19)+IF(ROUND((CD$8-CONFIG!$D$7)/31,0)&gt;=(CONFIG!$E42+CONFIG!$F42),INDEX(Commandes!$D19:$DG19,,COLUMN(CD$8)-COLUMN($D$8)+1-(CONFIG!$E42+CONFIG!$F42)),0)*(1-CONFIG!$G42))*CONFIG!$D42</f>
        <v>0</v>
      </c>
      <c r="CE19" s="10">
        <f>((CONFIG!$G42*Commandes!CE19)+IF(ROUND((CE$8-CONFIG!$D$7)/31,0)&gt;=(CONFIG!$E42+CONFIG!$F42),INDEX(Commandes!$D19:$DG19,,COLUMN(CE$8)-COLUMN($D$8)+1-(CONFIG!$E42+CONFIG!$F42)),0)*(1-CONFIG!$G42))*CONFIG!$D42</f>
        <v>0</v>
      </c>
      <c r="CF19" s="10">
        <f>((CONFIG!$G42*Commandes!CF19)+IF(ROUND((CF$8-CONFIG!$D$7)/31,0)&gt;=(CONFIG!$E42+CONFIG!$F42),INDEX(Commandes!$D19:$DG19,,COLUMN(CF$8)-COLUMN($D$8)+1-(CONFIG!$E42+CONFIG!$F42)),0)*(1-CONFIG!$G42))*CONFIG!$D42</f>
        <v>0</v>
      </c>
      <c r="CG19" s="10">
        <f>((CONFIG!$G42*Commandes!CG19)+IF(ROUND((CG$8-CONFIG!$D$7)/31,0)&gt;=(CONFIG!$E42+CONFIG!$F42),INDEX(Commandes!$D19:$DG19,,COLUMN(CG$8)-COLUMN($D$8)+1-(CONFIG!$E42+CONFIG!$F42)),0)*(1-CONFIG!$G42))*CONFIG!$D42</f>
        <v>0</v>
      </c>
      <c r="CH19" s="10">
        <f>((CONFIG!$G42*Commandes!CH19)+IF(ROUND((CH$8-CONFIG!$D$7)/31,0)&gt;=(CONFIG!$E42+CONFIG!$F42),INDEX(Commandes!$D19:$DG19,,COLUMN(CH$8)-COLUMN($D$8)+1-(CONFIG!$E42+CONFIG!$F42)),0)*(1-CONFIG!$G42))*CONFIG!$D42</f>
        <v>0</v>
      </c>
      <c r="CI19" s="10">
        <f>((CONFIG!$G42*Commandes!CI19)+IF(ROUND((CI$8-CONFIG!$D$7)/31,0)&gt;=(CONFIG!$E42+CONFIG!$F42),INDEX(Commandes!$D19:$DG19,,COLUMN(CI$8)-COLUMN($D$8)+1-(CONFIG!$E42+CONFIG!$F42)),0)*(1-CONFIG!$G42))*CONFIG!$D42</f>
        <v>0</v>
      </c>
      <c r="CJ19" s="10">
        <f>((CONFIG!$G42*Commandes!CJ19)+IF(ROUND((CJ$8-CONFIG!$D$7)/31,0)&gt;=(CONFIG!$E42+CONFIG!$F42),INDEX(Commandes!$D19:$DG19,,COLUMN(CJ$8)-COLUMN($D$8)+1-(CONFIG!$E42+CONFIG!$F42)),0)*(1-CONFIG!$G42))*CONFIG!$D42</f>
        <v>0</v>
      </c>
      <c r="CK19" s="10">
        <f>((CONFIG!$G42*Commandes!CK19)+IF(ROUND((CK$8-CONFIG!$D$7)/31,0)&gt;=(CONFIG!$E42+CONFIG!$F42),INDEX(Commandes!$D19:$DG19,,COLUMN(CK$8)-COLUMN($D$8)+1-(CONFIG!$E42+CONFIG!$F42)),0)*(1-CONFIG!$G42))*CONFIG!$D42</f>
        <v>0</v>
      </c>
      <c r="CL19" s="10">
        <f>((CONFIG!$G42*Commandes!CL19)+IF(ROUND((CL$8-CONFIG!$D$7)/31,0)&gt;=(CONFIG!$E42+CONFIG!$F42),INDEX(Commandes!$D19:$DG19,,COLUMN(CL$8)-COLUMN($D$8)+1-(CONFIG!$E42+CONFIG!$F42)),0)*(1-CONFIG!$G42))*CONFIG!$D42</f>
        <v>0</v>
      </c>
      <c r="CM19" s="10">
        <f>((CONFIG!$G42*Commandes!CM19)+IF(ROUND((CM$8-CONFIG!$D$7)/31,0)&gt;=(CONFIG!$E42+CONFIG!$F42),INDEX(Commandes!$D19:$DG19,,COLUMN(CM$8)-COLUMN($D$8)+1-(CONFIG!$E42+CONFIG!$F42)),0)*(1-CONFIG!$G42))*CONFIG!$D42</f>
        <v>0</v>
      </c>
      <c r="CN19" s="10">
        <f>((CONFIG!$G42*Commandes!CN19)+IF(ROUND((CN$8-CONFIG!$D$7)/31,0)&gt;=(CONFIG!$E42+CONFIG!$F42),INDEX(Commandes!$D19:$DG19,,COLUMN(CN$8)-COLUMN($D$8)+1-(CONFIG!$E42+CONFIG!$F42)),0)*(1-CONFIG!$G42))*CONFIG!$D42</f>
        <v>0</v>
      </c>
      <c r="CO19" s="10">
        <f>((CONFIG!$G42*Commandes!CO19)+IF(ROUND((CO$8-CONFIG!$D$7)/31,0)&gt;=(CONFIG!$E42+CONFIG!$F42),INDEX(Commandes!$D19:$DG19,,COLUMN(CO$8)-COLUMN($D$8)+1-(CONFIG!$E42+CONFIG!$F42)),0)*(1-CONFIG!$G42))*CONFIG!$D42</f>
        <v>0</v>
      </c>
      <c r="CP19" s="10">
        <f>((CONFIG!$G42*Commandes!CP19)+IF(ROUND((CP$8-CONFIG!$D$7)/31,0)&gt;=(CONFIG!$E42+CONFIG!$F42),INDEX(Commandes!$D19:$DG19,,COLUMN(CP$8)-COLUMN($D$8)+1-(CONFIG!$E42+CONFIG!$F42)),0)*(1-CONFIG!$G42))*CONFIG!$D42</f>
        <v>0</v>
      </c>
      <c r="CQ19" s="10">
        <f>((CONFIG!$G42*Commandes!CQ19)+IF(ROUND((CQ$8-CONFIG!$D$7)/31,0)&gt;=(CONFIG!$E42+CONFIG!$F42),INDEX(Commandes!$D19:$DG19,,COLUMN(CQ$8)-COLUMN($D$8)+1-(CONFIG!$E42+CONFIG!$F42)),0)*(1-CONFIG!$G42))*CONFIG!$D42</f>
        <v>0</v>
      </c>
      <c r="CR19" s="10">
        <f>((CONFIG!$G42*Commandes!CR19)+IF(ROUND((CR$8-CONFIG!$D$7)/31,0)&gt;=(CONFIG!$E42+CONFIG!$F42),INDEX(Commandes!$D19:$DG19,,COLUMN(CR$8)-COLUMN($D$8)+1-(CONFIG!$E42+CONFIG!$F42)),0)*(1-CONFIG!$G42))*CONFIG!$D42</f>
        <v>0</v>
      </c>
      <c r="CS19" s="10">
        <f>((CONFIG!$G42*Commandes!CS19)+IF(ROUND((CS$8-CONFIG!$D$7)/31,0)&gt;=(CONFIG!$E42+CONFIG!$F42),INDEX(Commandes!$D19:$DG19,,COLUMN(CS$8)-COLUMN($D$8)+1-(CONFIG!$E42+CONFIG!$F42)),0)*(1-CONFIG!$G42))*CONFIG!$D42</f>
        <v>0</v>
      </c>
      <c r="CT19" s="10">
        <f>((CONFIG!$G42*Commandes!CT19)+IF(ROUND((CT$8-CONFIG!$D$7)/31,0)&gt;=(CONFIG!$E42+CONFIG!$F42),INDEX(Commandes!$D19:$DG19,,COLUMN(CT$8)-COLUMN($D$8)+1-(CONFIG!$E42+CONFIG!$F42)),0)*(1-CONFIG!$G42))*CONFIG!$D42</f>
        <v>0</v>
      </c>
      <c r="CU19" s="10">
        <f>((CONFIG!$G42*Commandes!CU19)+IF(ROUND((CU$8-CONFIG!$D$7)/31,0)&gt;=(CONFIG!$E42+CONFIG!$F42),INDEX(Commandes!$D19:$DG19,,COLUMN(CU$8)-COLUMN($D$8)+1-(CONFIG!$E42+CONFIG!$F42)),0)*(1-CONFIG!$G42))*CONFIG!$D42</f>
        <v>0</v>
      </c>
      <c r="CV19" s="10">
        <f>((CONFIG!$G42*Commandes!CV19)+IF(ROUND((CV$8-CONFIG!$D$7)/31,0)&gt;=(CONFIG!$E42+CONFIG!$F42),INDEX(Commandes!$D19:$DG19,,COLUMN(CV$8)-COLUMN($D$8)+1-(CONFIG!$E42+CONFIG!$F42)),0)*(1-CONFIG!$G42))*CONFIG!$D42</f>
        <v>0</v>
      </c>
      <c r="CW19" s="10">
        <f>((CONFIG!$G42*Commandes!CW19)+IF(ROUND((CW$8-CONFIG!$D$7)/31,0)&gt;=(CONFIG!$E42+CONFIG!$F42),INDEX(Commandes!$D19:$DG19,,COLUMN(CW$8)-COLUMN($D$8)+1-(CONFIG!$E42+CONFIG!$F42)),0)*(1-CONFIG!$G42))*CONFIG!$D42</f>
        <v>0</v>
      </c>
      <c r="CX19" s="10">
        <f>((CONFIG!$G42*Commandes!CX19)+IF(ROUND((CX$8-CONFIG!$D$7)/31,0)&gt;=(CONFIG!$E42+CONFIG!$F42),INDEX(Commandes!$D19:$DG19,,COLUMN(CX$8)-COLUMN($D$8)+1-(CONFIG!$E42+CONFIG!$F42)),0)*(1-CONFIG!$G42))*CONFIG!$D42</f>
        <v>0</v>
      </c>
      <c r="CY19" s="10">
        <f>((CONFIG!$G42*Commandes!CY19)+IF(ROUND((CY$8-CONFIG!$D$7)/31,0)&gt;=(CONFIG!$E42+CONFIG!$F42),INDEX(Commandes!$D19:$DG19,,COLUMN(CY$8)-COLUMN($D$8)+1-(CONFIG!$E42+CONFIG!$F42)),0)*(1-CONFIG!$G42))*CONFIG!$D42</f>
        <v>0</v>
      </c>
      <c r="CZ19" s="10">
        <f>((CONFIG!$G42*Commandes!CZ19)+IF(ROUND((CZ$8-CONFIG!$D$7)/31,0)&gt;=(CONFIG!$E42+CONFIG!$F42),INDEX(Commandes!$D19:$DG19,,COLUMN(CZ$8)-COLUMN($D$8)+1-(CONFIG!$E42+CONFIG!$F42)),0)*(1-CONFIG!$G42))*CONFIG!$D42</f>
        <v>0</v>
      </c>
      <c r="DA19" s="10">
        <f>((CONFIG!$G42*Commandes!DA19)+IF(ROUND((DA$8-CONFIG!$D$7)/31,0)&gt;=(CONFIG!$E42+CONFIG!$F42),INDEX(Commandes!$D19:$DG19,,COLUMN(DA$8)-COLUMN($D$8)+1-(CONFIG!$E42+CONFIG!$F42)),0)*(1-CONFIG!$G42))*CONFIG!$D42</f>
        <v>0</v>
      </c>
      <c r="DB19" s="10">
        <f>((CONFIG!$G42*Commandes!DB19)+IF(ROUND((DB$8-CONFIG!$D$7)/31,0)&gt;=(CONFIG!$E42+CONFIG!$F42),INDEX(Commandes!$D19:$DG19,,COLUMN(DB$8)-COLUMN($D$8)+1-(CONFIG!$E42+CONFIG!$F42)),0)*(1-CONFIG!$G42))*CONFIG!$D42</f>
        <v>0</v>
      </c>
      <c r="DC19" s="10">
        <f>((CONFIG!$G42*Commandes!DC19)+IF(ROUND((DC$8-CONFIG!$D$7)/31,0)&gt;=(CONFIG!$E42+CONFIG!$F42),INDEX(Commandes!$D19:$DG19,,COLUMN(DC$8)-COLUMN($D$8)+1-(CONFIG!$E42+CONFIG!$F42)),0)*(1-CONFIG!$G42))*CONFIG!$D42</f>
        <v>0</v>
      </c>
      <c r="DD19" s="10">
        <f>((CONFIG!$G42*Commandes!DD19)+IF(ROUND((DD$8-CONFIG!$D$7)/31,0)&gt;=(CONFIG!$E42+CONFIG!$F42),INDEX(Commandes!$D19:$DG19,,COLUMN(DD$8)-COLUMN($D$8)+1-(CONFIG!$E42+CONFIG!$F42)),0)*(1-CONFIG!$G42))*CONFIG!$D42</f>
        <v>0</v>
      </c>
      <c r="DE19" s="10">
        <f>((CONFIG!$G42*Commandes!DE19)+IF(ROUND((DE$8-CONFIG!$D$7)/31,0)&gt;=(CONFIG!$E42+CONFIG!$F42),INDEX(Commandes!$D19:$DG19,,COLUMN(DE$8)-COLUMN($D$8)+1-(CONFIG!$E42+CONFIG!$F42)),0)*(1-CONFIG!$G42))*CONFIG!$D42</f>
        <v>0</v>
      </c>
      <c r="DF19" s="10">
        <f>((CONFIG!$G42*Commandes!DF19)+IF(ROUND((DF$8-CONFIG!$D$7)/31,0)&gt;=(CONFIG!$E42+CONFIG!$F42),INDEX(Commandes!$D19:$DG19,,COLUMN(DF$8)-COLUMN($D$8)+1-(CONFIG!$E42+CONFIG!$F42)),0)*(1-CONFIG!$G42))*CONFIG!$D42</f>
        <v>0</v>
      </c>
      <c r="DG19" s="10">
        <f>((CONFIG!$G42*Commandes!DG19)+IF(ROUND((DG$8-CONFIG!$D$7)/31,0)&gt;=(CONFIG!$E42+CONFIG!$F42),INDEX(Commandes!$D19:$DG19,,COLUMN(DG$8)-COLUMN($D$8)+1-(CONFIG!$E42+CONFIG!$F42)),0)*(1-CONFIG!$G42))*CONFIG!$D42</f>
        <v>0</v>
      </c>
    </row>
    <row r="20">
      <c r="C20" s="6">
        <f>CONFIG!$C$25</f>
        <v>0</v>
      </c>
      <c r="D20" s="10">
        <f>((CONFIG!$G43*Commandes!D20)+IF(ROUND((D$8-CONFIG!$D$7)/31,0)&gt;=(CONFIG!$E43+CONFIG!$F43),INDEX(Commandes!$D20:$DG20,,COLUMN(D$8)-COLUMN($D$8)+1-(CONFIG!$E43+CONFIG!$F43)),0)*(1-CONFIG!$G43))*CONFIG!$D43</f>
        <v>0</v>
      </c>
      <c r="E20" s="10">
        <f>((CONFIG!$G43*Commandes!E20)+IF(ROUND((E$8-CONFIG!$D$7)/31,0)&gt;=(CONFIG!$E43+CONFIG!$F43),INDEX(Commandes!$D20:$DG20,,COLUMN(E$8)-COLUMN($D$8)+1-(CONFIG!$E43+CONFIG!$F43)),0)*(1-CONFIG!$G43))*CONFIG!$D43</f>
        <v>0</v>
      </c>
      <c r="F20" s="10">
        <f>((CONFIG!$G43*Commandes!F20)+IF(ROUND((F$8-CONFIG!$D$7)/31,0)&gt;=(CONFIG!$E43+CONFIG!$F43),INDEX(Commandes!$D20:$DG20,,COLUMN(F$8)-COLUMN($D$8)+1-(CONFIG!$E43+CONFIG!$F43)),0)*(1-CONFIG!$G43))*CONFIG!$D43</f>
        <v>0</v>
      </c>
      <c r="G20" s="10">
        <f>((CONFIG!$G43*Commandes!G20)+IF(ROUND((G$8-CONFIG!$D$7)/31,0)&gt;=(CONFIG!$E43+CONFIG!$F43),INDEX(Commandes!$D20:$DG20,,COLUMN(G$8)-COLUMN($D$8)+1-(CONFIG!$E43+CONFIG!$F43)),0)*(1-CONFIG!$G43))*CONFIG!$D43</f>
        <v>0</v>
      </c>
      <c r="H20" s="10">
        <f>((CONFIG!$G43*Commandes!H20)+IF(ROUND((H$8-CONFIG!$D$7)/31,0)&gt;=(CONFIG!$E43+CONFIG!$F43),INDEX(Commandes!$D20:$DG20,,COLUMN(H$8)-COLUMN($D$8)+1-(CONFIG!$E43+CONFIG!$F43)),0)*(1-CONFIG!$G43))*CONFIG!$D43</f>
        <v>0</v>
      </c>
      <c r="I20" s="10">
        <f>((CONFIG!$G43*Commandes!I20)+IF(ROUND((I$8-CONFIG!$D$7)/31,0)&gt;=(CONFIG!$E43+CONFIG!$F43),INDEX(Commandes!$D20:$DG20,,COLUMN(I$8)-COLUMN($D$8)+1-(CONFIG!$E43+CONFIG!$F43)),0)*(1-CONFIG!$G43))*CONFIG!$D43</f>
        <v>0</v>
      </c>
      <c r="J20" s="10">
        <f>((CONFIG!$G43*Commandes!J20)+IF(ROUND((J$8-CONFIG!$D$7)/31,0)&gt;=(CONFIG!$E43+CONFIG!$F43),INDEX(Commandes!$D20:$DG20,,COLUMN(J$8)-COLUMN($D$8)+1-(CONFIG!$E43+CONFIG!$F43)),0)*(1-CONFIG!$G43))*CONFIG!$D43</f>
        <v>0</v>
      </c>
      <c r="K20" s="10">
        <f>((CONFIG!$G43*Commandes!K20)+IF(ROUND((K$8-CONFIG!$D$7)/31,0)&gt;=(CONFIG!$E43+CONFIG!$F43),INDEX(Commandes!$D20:$DG20,,COLUMN(K$8)-COLUMN($D$8)+1-(CONFIG!$E43+CONFIG!$F43)),0)*(1-CONFIG!$G43))*CONFIG!$D43</f>
        <v>0</v>
      </c>
      <c r="L20" s="10">
        <f>((CONFIG!$G43*Commandes!L20)+IF(ROUND((L$8-CONFIG!$D$7)/31,0)&gt;=(CONFIG!$E43+CONFIG!$F43),INDEX(Commandes!$D20:$DG20,,COLUMN(L$8)-COLUMN($D$8)+1-(CONFIG!$E43+CONFIG!$F43)),0)*(1-CONFIG!$G43))*CONFIG!$D43</f>
        <v>0</v>
      </c>
      <c r="M20" s="10">
        <f>((CONFIG!$G43*Commandes!M20)+IF(ROUND((M$8-CONFIG!$D$7)/31,0)&gt;=(CONFIG!$E43+CONFIG!$F43),INDEX(Commandes!$D20:$DG20,,COLUMN(M$8)-COLUMN($D$8)+1-(CONFIG!$E43+CONFIG!$F43)),0)*(1-CONFIG!$G43))*CONFIG!$D43</f>
        <v>0</v>
      </c>
      <c r="N20" s="10">
        <f>((CONFIG!$G43*Commandes!N20)+IF(ROUND((N$8-CONFIG!$D$7)/31,0)&gt;=(CONFIG!$E43+CONFIG!$F43),INDEX(Commandes!$D20:$DG20,,COLUMN(N$8)-COLUMN($D$8)+1-(CONFIG!$E43+CONFIG!$F43)),0)*(1-CONFIG!$G43))*CONFIG!$D43</f>
        <v>0</v>
      </c>
      <c r="O20" s="10">
        <f>((CONFIG!$G43*Commandes!O20)+IF(ROUND((O$8-CONFIG!$D$7)/31,0)&gt;=(CONFIG!$E43+CONFIG!$F43),INDEX(Commandes!$D20:$DG20,,COLUMN(O$8)-COLUMN($D$8)+1-(CONFIG!$E43+CONFIG!$F43)),0)*(1-CONFIG!$G43))*CONFIG!$D43</f>
        <v>0</v>
      </c>
      <c r="P20" s="10">
        <f>((CONFIG!$G43*Commandes!P20)+IF(ROUND((P$8-CONFIG!$D$7)/31,0)&gt;=(CONFIG!$E43+CONFIG!$F43),INDEX(Commandes!$D20:$DG20,,COLUMN(P$8)-COLUMN($D$8)+1-(CONFIG!$E43+CONFIG!$F43)),0)*(1-CONFIG!$G43))*CONFIG!$D43</f>
        <v>0</v>
      </c>
      <c r="Q20" s="10">
        <f>((CONFIG!$G43*Commandes!Q20)+IF(ROUND((Q$8-CONFIG!$D$7)/31,0)&gt;=(CONFIG!$E43+CONFIG!$F43),INDEX(Commandes!$D20:$DG20,,COLUMN(Q$8)-COLUMN($D$8)+1-(CONFIG!$E43+CONFIG!$F43)),0)*(1-CONFIG!$G43))*CONFIG!$D43</f>
        <v>0</v>
      </c>
      <c r="R20" s="10">
        <f>((CONFIG!$G43*Commandes!R20)+IF(ROUND((R$8-CONFIG!$D$7)/31,0)&gt;=(CONFIG!$E43+CONFIG!$F43),INDEX(Commandes!$D20:$DG20,,COLUMN(R$8)-COLUMN($D$8)+1-(CONFIG!$E43+CONFIG!$F43)),0)*(1-CONFIG!$G43))*CONFIG!$D43</f>
        <v>0</v>
      </c>
      <c r="S20" s="10">
        <f>((CONFIG!$G43*Commandes!S20)+IF(ROUND((S$8-CONFIG!$D$7)/31,0)&gt;=(CONFIG!$E43+CONFIG!$F43),INDEX(Commandes!$D20:$DG20,,COLUMN(S$8)-COLUMN($D$8)+1-(CONFIG!$E43+CONFIG!$F43)),0)*(1-CONFIG!$G43))*CONFIG!$D43</f>
        <v>0</v>
      </c>
      <c r="T20" s="10">
        <f>((CONFIG!$G43*Commandes!T20)+IF(ROUND((T$8-CONFIG!$D$7)/31,0)&gt;=(CONFIG!$E43+CONFIG!$F43),INDEX(Commandes!$D20:$DG20,,COLUMN(T$8)-COLUMN($D$8)+1-(CONFIG!$E43+CONFIG!$F43)),0)*(1-CONFIG!$G43))*CONFIG!$D43</f>
        <v>0</v>
      </c>
      <c r="U20" s="10">
        <f>((CONFIG!$G43*Commandes!U20)+IF(ROUND((U$8-CONFIG!$D$7)/31,0)&gt;=(CONFIG!$E43+CONFIG!$F43),INDEX(Commandes!$D20:$DG20,,COLUMN(U$8)-COLUMN($D$8)+1-(CONFIG!$E43+CONFIG!$F43)),0)*(1-CONFIG!$G43))*CONFIG!$D43</f>
        <v>0</v>
      </c>
      <c r="V20" s="10">
        <f>((CONFIG!$G43*Commandes!V20)+IF(ROUND((V$8-CONFIG!$D$7)/31,0)&gt;=(CONFIG!$E43+CONFIG!$F43),INDEX(Commandes!$D20:$DG20,,COLUMN(V$8)-COLUMN($D$8)+1-(CONFIG!$E43+CONFIG!$F43)),0)*(1-CONFIG!$G43))*CONFIG!$D43</f>
        <v>0</v>
      </c>
      <c r="W20" s="10">
        <f>((CONFIG!$G43*Commandes!W20)+IF(ROUND((W$8-CONFIG!$D$7)/31,0)&gt;=(CONFIG!$E43+CONFIG!$F43),INDEX(Commandes!$D20:$DG20,,COLUMN(W$8)-COLUMN($D$8)+1-(CONFIG!$E43+CONFIG!$F43)),0)*(1-CONFIG!$G43))*CONFIG!$D43</f>
        <v>0</v>
      </c>
      <c r="X20" s="10">
        <f>((CONFIG!$G43*Commandes!X20)+IF(ROUND((X$8-CONFIG!$D$7)/31,0)&gt;=(CONFIG!$E43+CONFIG!$F43),INDEX(Commandes!$D20:$DG20,,COLUMN(X$8)-COLUMN($D$8)+1-(CONFIG!$E43+CONFIG!$F43)),0)*(1-CONFIG!$G43))*CONFIG!$D43</f>
        <v>0</v>
      </c>
      <c r="Y20" s="10">
        <f>((CONFIG!$G43*Commandes!Y20)+IF(ROUND((Y$8-CONFIG!$D$7)/31,0)&gt;=(CONFIG!$E43+CONFIG!$F43),INDEX(Commandes!$D20:$DG20,,COLUMN(Y$8)-COLUMN($D$8)+1-(CONFIG!$E43+CONFIG!$F43)),0)*(1-CONFIG!$G43))*CONFIG!$D43</f>
        <v>0</v>
      </c>
      <c r="Z20" s="10">
        <f>((CONFIG!$G43*Commandes!Z20)+IF(ROUND((Z$8-CONFIG!$D$7)/31,0)&gt;=(CONFIG!$E43+CONFIG!$F43),INDEX(Commandes!$D20:$DG20,,COLUMN(Z$8)-COLUMN($D$8)+1-(CONFIG!$E43+CONFIG!$F43)),0)*(1-CONFIG!$G43))*CONFIG!$D43</f>
        <v>0</v>
      </c>
      <c r="AA20" s="10">
        <f>((CONFIG!$G43*Commandes!AA20)+IF(ROUND((AA$8-CONFIG!$D$7)/31,0)&gt;=(CONFIG!$E43+CONFIG!$F43),INDEX(Commandes!$D20:$DG20,,COLUMN(AA$8)-COLUMN($D$8)+1-(CONFIG!$E43+CONFIG!$F43)),0)*(1-CONFIG!$G43))*CONFIG!$D43</f>
        <v>0</v>
      </c>
      <c r="AB20" s="10">
        <f>((CONFIG!$G43*Commandes!AB20)+IF(ROUND((AB$8-CONFIG!$D$7)/31,0)&gt;=(CONFIG!$E43+CONFIG!$F43),INDEX(Commandes!$D20:$DG20,,COLUMN(AB$8)-COLUMN($D$8)+1-(CONFIG!$E43+CONFIG!$F43)),0)*(1-CONFIG!$G43))*CONFIG!$D43</f>
        <v>0</v>
      </c>
      <c r="AC20" s="10">
        <f>((CONFIG!$G43*Commandes!AC20)+IF(ROUND((AC$8-CONFIG!$D$7)/31,0)&gt;=(CONFIG!$E43+CONFIG!$F43),INDEX(Commandes!$D20:$DG20,,COLUMN(AC$8)-COLUMN($D$8)+1-(CONFIG!$E43+CONFIG!$F43)),0)*(1-CONFIG!$G43))*CONFIG!$D43</f>
        <v>0</v>
      </c>
      <c r="AD20" s="10">
        <f>((CONFIG!$G43*Commandes!AD20)+IF(ROUND((AD$8-CONFIG!$D$7)/31,0)&gt;=(CONFIG!$E43+CONFIG!$F43),INDEX(Commandes!$D20:$DG20,,COLUMN(AD$8)-COLUMN($D$8)+1-(CONFIG!$E43+CONFIG!$F43)),0)*(1-CONFIG!$G43))*CONFIG!$D43</f>
        <v>0</v>
      </c>
      <c r="AE20" s="10">
        <f>((CONFIG!$G43*Commandes!AE20)+IF(ROUND((AE$8-CONFIG!$D$7)/31,0)&gt;=(CONFIG!$E43+CONFIG!$F43),INDEX(Commandes!$D20:$DG20,,COLUMN(AE$8)-COLUMN($D$8)+1-(CONFIG!$E43+CONFIG!$F43)),0)*(1-CONFIG!$G43))*CONFIG!$D43</f>
        <v>0</v>
      </c>
      <c r="AF20" s="10">
        <f>((CONFIG!$G43*Commandes!AF20)+IF(ROUND((AF$8-CONFIG!$D$7)/31,0)&gt;=(CONFIG!$E43+CONFIG!$F43),INDEX(Commandes!$D20:$DG20,,COLUMN(AF$8)-COLUMN($D$8)+1-(CONFIG!$E43+CONFIG!$F43)),0)*(1-CONFIG!$G43))*CONFIG!$D43</f>
        <v>0</v>
      </c>
      <c r="AG20" s="10">
        <f>((CONFIG!$G43*Commandes!AG20)+IF(ROUND((AG$8-CONFIG!$D$7)/31,0)&gt;=(CONFIG!$E43+CONFIG!$F43),INDEX(Commandes!$D20:$DG20,,COLUMN(AG$8)-COLUMN($D$8)+1-(CONFIG!$E43+CONFIG!$F43)),0)*(1-CONFIG!$G43))*CONFIG!$D43</f>
        <v>0</v>
      </c>
      <c r="AH20" s="10">
        <f>((CONFIG!$G43*Commandes!AH20)+IF(ROUND((AH$8-CONFIG!$D$7)/31,0)&gt;=(CONFIG!$E43+CONFIG!$F43),INDEX(Commandes!$D20:$DG20,,COLUMN(AH$8)-COLUMN($D$8)+1-(CONFIG!$E43+CONFIG!$F43)),0)*(1-CONFIG!$G43))*CONFIG!$D43</f>
        <v>0</v>
      </c>
      <c r="AI20" s="10">
        <f>((CONFIG!$G43*Commandes!AI20)+IF(ROUND((AI$8-CONFIG!$D$7)/31,0)&gt;=(CONFIG!$E43+CONFIG!$F43),INDEX(Commandes!$D20:$DG20,,COLUMN(AI$8)-COLUMN($D$8)+1-(CONFIG!$E43+CONFIG!$F43)),0)*(1-CONFIG!$G43))*CONFIG!$D43</f>
        <v>0</v>
      </c>
      <c r="AJ20" s="10">
        <f>((CONFIG!$G43*Commandes!AJ20)+IF(ROUND((AJ$8-CONFIG!$D$7)/31,0)&gt;=(CONFIG!$E43+CONFIG!$F43),INDEX(Commandes!$D20:$DG20,,COLUMN(AJ$8)-COLUMN($D$8)+1-(CONFIG!$E43+CONFIG!$F43)),0)*(1-CONFIG!$G43))*CONFIG!$D43</f>
        <v>0</v>
      </c>
      <c r="AK20" s="10">
        <f>((CONFIG!$G43*Commandes!AK20)+IF(ROUND((AK$8-CONFIG!$D$7)/31,0)&gt;=(CONFIG!$E43+CONFIG!$F43),INDEX(Commandes!$D20:$DG20,,COLUMN(AK$8)-COLUMN($D$8)+1-(CONFIG!$E43+CONFIG!$F43)),0)*(1-CONFIG!$G43))*CONFIG!$D43</f>
        <v>0</v>
      </c>
      <c r="AL20" s="10">
        <f>((CONFIG!$G43*Commandes!AL20)+IF(ROUND((AL$8-CONFIG!$D$7)/31,0)&gt;=(CONFIG!$E43+CONFIG!$F43),INDEX(Commandes!$D20:$DG20,,COLUMN(AL$8)-COLUMN($D$8)+1-(CONFIG!$E43+CONFIG!$F43)),0)*(1-CONFIG!$G43))*CONFIG!$D43</f>
        <v>0</v>
      </c>
      <c r="AM20" s="10">
        <f>((CONFIG!$G43*Commandes!AM20)+IF(ROUND((AM$8-CONFIG!$D$7)/31,0)&gt;=(CONFIG!$E43+CONFIG!$F43),INDEX(Commandes!$D20:$DG20,,COLUMN(AM$8)-COLUMN($D$8)+1-(CONFIG!$E43+CONFIG!$F43)),0)*(1-CONFIG!$G43))*CONFIG!$D43</f>
        <v>0</v>
      </c>
      <c r="AN20" s="10">
        <f>((CONFIG!$G43*Commandes!AN20)+IF(ROUND((AN$8-CONFIG!$D$7)/31,0)&gt;=(CONFIG!$E43+CONFIG!$F43),INDEX(Commandes!$D20:$DG20,,COLUMN(AN$8)-COLUMN($D$8)+1-(CONFIG!$E43+CONFIG!$F43)),0)*(1-CONFIG!$G43))*CONFIG!$D43</f>
        <v>0</v>
      </c>
      <c r="AO20" s="10">
        <f>((CONFIG!$G43*Commandes!AO20)+IF(ROUND((AO$8-CONFIG!$D$7)/31,0)&gt;=(CONFIG!$E43+CONFIG!$F43),INDEX(Commandes!$D20:$DG20,,COLUMN(AO$8)-COLUMN($D$8)+1-(CONFIG!$E43+CONFIG!$F43)),0)*(1-CONFIG!$G43))*CONFIG!$D43</f>
        <v>0</v>
      </c>
      <c r="AP20" s="10">
        <f>((CONFIG!$G43*Commandes!AP20)+IF(ROUND((AP$8-CONFIG!$D$7)/31,0)&gt;=(CONFIG!$E43+CONFIG!$F43),INDEX(Commandes!$D20:$DG20,,COLUMN(AP$8)-COLUMN($D$8)+1-(CONFIG!$E43+CONFIG!$F43)),0)*(1-CONFIG!$G43))*CONFIG!$D43</f>
        <v>0</v>
      </c>
      <c r="AQ20" s="10">
        <f>((CONFIG!$G43*Commandes!AQ20)+IF(ROUND((AQ$8-CONFIG!$D$7)/31,0)&gt;=(CONFIG!$E43+CONFIG!$F43),INDEX(Commandes!$D20:$DG20,,COLUMN(AQ$8)-COLUMN($D$8)+1-(CONFIG!$E43+CONFIG!$F43)),0)*(1-CONFIG!$G43))*CONFIG!$D43</f>
        <v>0</v>
      </c>
      <c r="AR20" s="10">
        <f>((CONFIG!$G43*Commandes!AR20)+IF(ROUND((AR$8-CONFIG!$D$7)/31,0)&gt;=(CONFIG!$E43+CONFIG!$F43),INDEX(Commandes!$D20:$DG20,,COLUMN(AR$8)-COLUMN($D$8)+1-(CONFIG!$E43+CONFIG!$F43)),0)*(1-CONFIG!$G43))*CONFIG!$D43</f>
        <v>0</v>
      </c>
      <c r="AS20" s="10">
        <f>((CONFIG!$G43*Commandes!AS20)+IF(ROUND((AS$8-CONFIG!$D$7)/31,0)&gt;=(CONFIG!$E43+CONFIG!$F43),INDEX(Commandes!$D20:$DG20,,COLUMN(AS$8)-COLUMN($D$8)+1-(CONFIG!$E43+CONFIG!$F43)),0)*(1-CONFIG!$G43))*CONFIG!$D43</f>
        <v>0</v>
      </c>
      <c r="AT20" s="10">
        <f>((CONFIG!$G43*Commandes!AT20)+IF(ROUND((AT$8-CONFIG!$D$7)/31,0)&gt;=(CONFIG!$E43+CONFIG!$F43),INDEX(Commandes!$D20:$DG20,,COLUMN(AT$8)-COLUMN($D$8)+1-(CONFIG!$E43+CONFIG!$F43)),0)*(1-CONFIG!$G43))*CONFIG!$D43</f>
        <v>0</v>
      </c>
      <c r="AU20" s="10">
        <f>((CONFIG!$G43*Commandes!AU20)+IF(ROUND((AU$8-CONFIG!$D$7)/31,0)&gt;=(CONFIG!$E43+CONFIG!$F43),INDEX(Commandes!$D20:$DG20,,COLUMN(AU$8)-COLUMN($D$8)+1-(CONFIG!$E43+CONFIG!$F43)),0)*(1-CONFIG!$G43))*CONFIG!$D43</f>
        <v>0</v>
      </c>
      <c r="AV20" s="10">
        <f>((CONFIG!$G43*Commandes!AV20)+IF(ROUND((AV$8-CONFIG!$D$7)/31,0)&gt;=(CONFIG!$E43+CONFIG!$F43),INDEX(Commandes!$D20:$DG20,,COLUMN(AV$8)-COLUMN($D$8)+1-(CONFIG!$E43+CONFIG!$F43)),0)*(1-CONFIG!$G43))*CONFIG!$D43</f>
        <v>0</v>
      </c>
      <c r="AW20" s="10">
        <f>((CONFIG!$G43*Commandes!AW20)+IF(ROUND((AW$8-CONFIG!$D$7)/31,0)&gt;=(CONFIG!$E43+CONFIG!$F43),INDEX(Commandes!$D20:$DG20,,COLUMN(AW$8)-COLUMN($D$8)+1-(CONFIG!$E43+CONFIG!$F43)),0)*(1-CONFIG!$G43))*CONFIG!$D43</f>
        <v>0</v>
      </c>
      <c r="AX20" s="10">
        <f>((CONFIG!$G43*Commandes!AX20)+IF(ROUND((AX$8-CONFIG!$D$7)/31,0)&gt;=(CONFIG!$E43+CONFIG!$F43),INDEX(Commandes!$D20:$DG20,,COLUMN(AX$8)-COLUMN($D$8)+1-(CONFIG!$E43+CONFIG!$F43)),0)*(1-CONFIG!$G43))*CONFIG!$D43</f>
        <v>0</v>
      </c>
      <c r="AY20" s="10">
        <f>((CONFIG!$G43*Commandes!AY20)+IF(ROUND((AY$8-CONFIG!$D$7)/31,0)&gt;=(CONFIG!$E43+CONFIG!$F43),INDEX(Commandes!$D20:$DG20,,COLUMN(AY$8)-COLUMN($D$8)+1-(CONFIG!$E43+CONFIG!$F43)),0)*(1-CONFIG!$G43))*CONFIG!$D43</f>
        <v>0</v>
      </c>
      <c r="AZ20" s="10">
        <f>((CONFIG!$G43*Commandes!AZ20)+IF(ROUND((AZ$8-CONFIG!$D$7)/31,0)&gt;=(CONFIG!$E43+CONFIG!$F43),INDEX(Commandes!$D20:$DG20,,COLUMN(AZ$8)-COLUMN($D$8)+1-(CONFIG!$E43+CONFIG!$F43)),0)*(1-CONFIG!$G43))*CONFIG!$D43</f>
        <v>0</v>
      </c>
      <c r="BA20" s="10">
        <f>((CONFIG!$G43*Commandes!BA20)+IF(ROUND((BA$8-CONFIG!$D$7)/31,0)&gt;=(CONFIG!$E43+CONFIG!$F43),INDEX(Commandes!$D20:$DG20,,COLUMN(BA$8)-COLUMN($D$8)+1-(CONFIG!$E43+CONFIG!$F43)),0)*(1-CONFIG!$G43))*CONFIG!$D43</f>
        <v>0</v>
      </c>
      <c r="BB20" s="10">
        <f>((CONFIG!$G43*Commandes!BB20)+IF(ROUND((BB$8-CONFIG!$D$7)/31,0)&gt;=(CONFIG!$E43+CONFIG!$F43),INDEX(Commandes!$D20:$DG20,,COLUMN(BB$8)-COLUMN($D$8)+1-(CONFIG!$E43+CONFIG!$F43)),0)*(1-CONFIG!$G43))*CONFIG!$D43</f>
        <v>0</v>
      </c>
      <c r="BC20" s="10">
        <f>((CONFIG!$G43*Commandes!BC20)+IF(ROUND((BC$8-CONFIG!$D$7)/31,0)&gt;=(CONFIG!$E43+CONFIG!$F43),INDEX(Commandes!$D20:$DG20,,COLUMN(BC$8)-COLUMN($D$8)+1-(CONFIG!$E43+CONFIG!$F43)),0)*(1-CONFIG!$G43))*CONFIG!$D43</f>
        <v>0</v>
      </c>
      <c r="BD20" s="10">
        <f>((CONFIG!$G43*Commandes!BD20)+IF(ROUND((BD$8-CONFIG!$D$7)/31,0)&gt;=(CONFIG!$E43+CONFIG!$F43),INDEX(Commandes!$D20:$DG20,,COLUMN(BD$8)-COLUMN($D$8)+1-(CONFIG!$E43+CONFIG!$F43)),0)*(1-CONFIG!$G43))*CONFIG!$D43</f>
        <v>0</v>
      </c>
      <c r="BE20" s="10">
        <f>((CONFIG!$G43*Commandes!BE20)+IF(ROUND((BE$8-CONFIG!$D$7)/31,0)&gt;=(CONFIG!$E43+CONFIG!$F43),INDEX(Commandes!$D20:$DG20,,COLUMN(BE$8)-COLUMN($D$8)+1-(CONFIG!$E43+CONFIG!$F43)),0)*(1-CONFIG!$G43))*CONFIG!$D43</f>
        <v>0</v>
      </c>
      <c r="BF20" s="10">
        <f>((CONFIG!$G43*Commandes!BF20)+IF(ROUND((BF$8-CONFIG!$D$7)/31,0)&gt;=(CONFIG!$E43+CONFIG!$F43),INDEX(Commandes!$D20:$DG20,,COLUMN(BF$8)-COLUMN($D$8)+1-(CONFIG!$E43+CONFIG!$F43)),0)*(1-CONFIG!$G43))*CONFIG!$D43</f>
        <v>0</v>
      </c>
      <c r="BG20" s="10">
        <f>((CONFIG!$G43*Commandes!BG20)+IF(ROUND((BG$8-CONFIG!$D$7)/31,0)&gt;=(CONFIG!$E43+CONFIG!$F43),INDEX(Commandes!$D20:$DG20,,COLUMN(BG$8)-COLUMN($D$8)+1-(CONFIG!$E43+CONFIG!$F43)),0)*(1-CONFIG!$G43))*CONFIG!$D43</f>
        <v>0</v>
      </c>
      <c r="BH20" s="10">
        <f>((CONFIG!$G43*Commandes!BH20)+IF(ROUND((BH$8-CONFIG!$D$7)/31,0)&gt;=(CONFIG!$E43+CONFIG!$F43),INDEX(Commandes!$D20:$DG20,,COLUMN(BH$8)-COLUMN($D$8)+1-(CONFIG!$E43+CONFIG!$F43)),0)*(1-CONFIG!$G43))*CONFIG!$D43</f>
        <v>0</v>
      </c>
      <c r="BI20" s="10">
        <f>((CONFIG!$G43*Commandes!BI20)+IF(ROUND((BI$8-CONFIG!$D$7)/31,0)&gt;=(CONFIG!$E43+CONFIG!$F43),INDEX(Commandes!$D20:$DG20,,COLUMN(BI$8)-COLUMN($D$8)+1-(CONFIG!$E43+CONFIG!$F43)),0)*(1-CONFIG!$G43))*CONFIG!$D43</f>
        <v>0</v>
      </c>
      <c r="BJ20" s="10">
        <f>((CONFIG!$G43*Commandes!BJ20)+IF(ROUND((BJ$8-CONFIG!$D$7)/31,0)&gt;=(CONFIG!$E43+CONFIG!$F43),INDEX(Commandes!$D20:$DG20,,COLUMN(BJ$8)-COLUMN($D$8)+1-(CONFIG!$E43+CONFIG!$F43)),0)*(1-CONFIG!$G43))*CONFIG!$D43</f>
        <v>0</v>
      </c>
      <c r="BK20" s="10">
        <f>((CONFIG!$G43*Commandes!BK20)+IF(ROUND((BK$8-CONFIG!$D$7)/31,0)&gt;=(CONFIG!$E43+CONFIG!$F43),INDEX(Commandes!$D20:$DG20,,COLUMN(BK$8)-COLUMN($D$8)+1-(CONFIG!$E43+CONFIG!$F43)),0)*(1-CONFIG!$G43))*CONFIG!$D43</f>
        <v>0</v>
      </c>
      <c r="BL20" s="10">
        <f>((CONFIG!$G43*Commandes!BL20)+IF(ROUND((BL$8-CONFIG!$D$7)/31,0)&gt;=(CONFIG!$E43+CONFIG!$F43),INDEX(Commandes!$D20:$DG20,,COLUMN(BL$8)-COLUMN($D$8)+1-(CONFIG!$E43+CONFIG!$F43)),0)*(1-CONFIG!$G43))*CONFIG!$D43</f>
        <v>0</v>
      </c>
      <c r="BM20" s="10">
        <f>((CONFIG!$G43*Commandes!BM20)+IF(ROUND((BM$8-CONFIG!$D$7)/31,0)&gt;=(CONFIG!$E43+CONFIG!$F43),INDEX(Commandes!$D20:$DG20,,COLUMN(BM$8)-COLUMN($D$8)+1-(CONFIG!$E43+CONFIG!$F43)),0)*(1-CONFIG!$G43))*CONFIG!$D43</f>
        <v>0</v>
      </c>
      <c r="BN20" s="10">
        <f>((CONFIG!$G43*Commandes!BN20)+IF(ROUND((BN$8-CONFIG!$D$7)/31,0)&gt;=(CONFIG!$E43+CONFIG!$F43),INDEX(Commandes!$D20:$DG20,,COLUMN(BN$8)-COLUMN($D$8)+1-(CONFIG!$E43+CONFIG!$F43)),0)*(1-CONFIG!$G43))*CONFIG!$D43</f>
        <v>0</v>
      </c>
      <c r="BO20" s="10">
        <f>((CONFIG!$G43*Commandes!BO20)+IF(ROUND((BO$8-CONFIG!$D$7)/31,0)&gt;=(CONFIG!$E43+CONFIG!$F43),INDEX(Commandes!$D20:$DG20,,COLUMN(BO$8)-COLUMN($D$8)+1-(CONFIG!$E43+CONFIG!$F43)),0)*(1-CONFIG!$G43))*CONFIG!$D43</f>
        <v>0</v>
      </c>
      <c r="BP20" s="10">
        <f>((CONFIG!$G43*Commandes!BP20)+IF(ROUND((BP$8-CONFIG!$D$7)/31,0)&gt;=(CONFIG!$E43+CONFIG!$F43),INDEX(Commandes!$D20:$DG20,,COLUMN(BP$8)-COLUMN($D$8)+1-(CONFIG!$E43+CONFIG!$F43)),0)*(1-CONFIG!$G43))*CONFIG!$D43</f>
        <v>0</v>
      </c>
      <c r="BQ20" s="10">
        <f>((CONFIG!$G43*Commandes!BQ20)+IF(ROUND((BQ$8-CONFIG!$D$7)/31,0)&gt;=(CONFIG!$E43+CONFIG!$F43),INDEX(Commandes!$D20:$DG20,,COLUMN(BQ$8)-COLUMN($D$8)+1-(CONFIG!$E43+CONFIG!$F43)),0)*(1-CONFIG!$G43))*CONFIG!$D43</f>
        <v>0</v>
      </c>
      <c r="BR20" s="10">
        <f>((CONFIG!$G43*Commandes!BR20)+IF(ROUND((BR$8-CONFIG!$D$7)/31,0)&gt;=(CONFIG!$E43+CONFIG!$F43),INDEX(Commandes!$D20:$DG20,,COLUMN(BR$8)-COLUMN($D$8)+1-(CONFIG!$E43+CONFIG!$F43)),0)*(1-CONFIG!$G43))*CONFIG!$D43</f>
        <v>0</v>
      </c>
      <c r="BS20" s="10">
        <f>((CONFIG!$G43*Commandes!BS20)+IF(ROUND((BS$8-CONFIG!$D$7)/31,0)&gt;=(CONFIG!$E43+CONFIG!$F43),INDEX(Commandes!$D20:$DG20,,COLUMN(BS$8)-COLUMN($D$8)+1-(CONFIG!$E43+CONFIG!$F43)),0)*(1-CONFIG!$G43))*CONFIG!$D43</f>
        <v>0</v>
      </c>
      <c r="BT20" s="10">
        <f>((CONFIG!$G43*Commandes!BT20)+IF(ROUND((BT$8-CONFIG!$D$7)/31,0)&gt;=(CONFIG!$E43+CONFIG!$F43),INDEX(Commandes!$D20:$DG20,,COLUMN(BT$8)-COLUMN($D$8)+1-(CONFIG!$E43+CONFIG!$F43)),0)*(1-CONFIG!$G43))*CONFIG!$D43</f>
        <v>0</v>
      </c>
      <c r="BU20" s="10">
        <f>((CONFIG!$G43*Commandes!BU20)+IF(ROUND((BU$8-CONFIG!$D$7)/31,0)&gt;=(CONFIG!$E43+CONFIG!$F43),INDEX(Commandes!$D20:$DG20,,COLUMN(BU$8)-COLUMN($D$8)+1-(CONFIG!$E43+CONFIG!$F43)),0)*(1-CONFIG!$G43))*CONFIG!$D43</f>
        <v>0</v>
      </c>
      <c r="BV20" s="10">
        <f>((CONFIG!$G43*Commandes!BV20)+IF(ROUND((BV$8-CONFIG!$D$7)/31,0)&gt;=(CONFIG!$E43+CONFIG!$F43),INDEX(Commandes!$D20:$DG20,,COLUMN(BV$8)-COLUMN($D$8)+1-(CONFIG!$E43+CONFIG!$F43)),0)*(1-CONFIG!$G43))*CONFIG!$D43</f>
        <v>0</v>
      </c>
      <c r="BW20" s="10">
        <f>((CONFIG!$G43*Commandes!BW20)+IF(ROUND((BW$8-CONFIG!$D$7)/31,0)&gt;=(CONFIG!$E43+CONFIG!$F43),INDEX(Commandes!$D20:$DG20,,COLUMN(BW$8)-COLUMN($D$8)+1-(CONFIG!$E43+CONFIG!$F43)),0)*(1-CONFIG!$G43))*CONFIG!$D43</f>
        <v>0</v>
      </c>
      <c r="BX20" s="10">
        <f>((CONFIG!$G43*Commandes!BX20)+IF(ROUND((BX$8-CONFIG!$D$7)/31,0)&gt;=(CONFIG!$E43+CONFIG!$F43),INDEX(Commandes!$D20:$DG20,,COLUMN(BX$8)-COLUMN($D$8)+1-(CONFIG!$E43+CONFIG!$F43)),0)*(1-CONFIG!$G43))*CONFIG!$D43</f>
        <v>0</v>
      </c>
      <c r="BY20" s="10">
        <f>((CONFIG!$G43*Commandes!BY20)+IF(ROUND((BY$8-CONFIG!$D$7)/31,0)&gt;=(CONFIG!$E43+CONFIG!$F43),INDEX(Commandes!$D20:$DG20,,COLUMN(BY$8)-COLUMN($D$8)+1-(CONFIG!$E43+CONFIG!$F43)),0)*(1-CONFIG!$G43))*CONFIG!$D43</f>
        <v>0</v>
      </c>
      <c r="BZ20" s="10">
        <f>((CONFIG!$G43*Commandes!BZ20)+IF(ROUND((BZ$8-CONFIG!$D$7)/31,0)&gt;=(CONFIG!$E43+CONFIG!$F43),INDEX(Commandes!$D20:$DG20,,COLUMN(BZ$8)-COLUMN($D$8)+1-(CONFIG!$E43+CONFIG!$F43)),0)*(1-CONFIG!$G43))*CONFIG!$D43</f>
        <v>0</v>
      </c>
      <c r="CA20" s="10">
        <f>((CONFIG!$G43*Commandes!CA20)+IF(ROUND((CA$8-CONFIG!$D$7)/31,0)&gt;=(CONFIG!$E43+CONFIG!$F43),INDEX(Commandes!$D20:$DG20,,COLUMN(CA$8)-COLUMN($D$8)+1-(CONFIG!$E43+CONFIG!$F43)),0)*(1-CONFIG!$G43))*CONFIG!$D43</f>
        <v>0</v>
      </c>
      <c r="CB20" s="10">
        <f>((CONFIG!$G43*Commandes!CB20)+IF(ROUND((CB$8-CONFIG!$D$7)/31,0)&gt;=(CONFIG!$E43+CONFIG!$F43),INDEX(Commandes!$D20:$DG20,,COLUMN(CB$8)-COLUMN($D$8)+1-(CONFIG!$E43+CONFIG!$F43)),0)*(1-CONFIG!$G43))*CONFIG!$D43</f>
        <v>0</v>
      </c>
      <c r="CC20" s="10">
        <f>((CONFIG!$G43*Commandes!CC20)+IF(ROUND((CC$8-CONFIG!$D$7)/31,0)&gt;=(CONFIG!$E43+CONFIG!$F43),INDEX(Commandes!$D20:$DG20,,COLUMN(CC$8)-COLUMN($D$8)+1-(CONFIG!$E43+CONFIG!$F43)),0)*(1-CONFIG!$G43))*CONFIG!$D43</f>
        <v>0</v>
      </c>
      <c r="CD20" s="10">
        <f>((CONFIG!$G43*Commandes!CD20)+IF(ROUND((CD$8-CONFIG!$D$7)/31,0)&gt;=(CONFIG!$E43+CONFIG!$F43),INDEX(Commandes!$D20:$DG20,,COLUMN(CD$8)-COLUMN($D$8)+1-(CONFIG!$E43+CONFIG!$F43)),0)*(1-CONFIG!$G43))*CONFIG!$D43</f>
        <v>0</v>
      </c>
      <c r="CE20" s="10">
        <f>((CONFIG!$G43*Commandes!CE20)+IF(ROUND((CE$8-CONFIG!$D$7)/31,0)&gt;=(CONFIG!$E43+CONFIG!$F43),INDEX(Commandes!$D20:$DG20,,COLUMN(CE$8)-COLUMN($D$8)+1-(CONFIG!$E43+CONFIG!$F43)),0)*(1-CONFIG!$G43))*CONFIG!$D43</f>
        <v>0</v>
      </c>
      <c r="CF20" s="10">
        <f>((CONFIG!$G43*Commandes!CF20)+IF(ROUND((CF$8-CONFIG!$D$7)/31,0)&gt;=(CONFIG!$E43+CONFIG!$F43),INDEX(Commandes!$D20:$DG20,,COLUMN(CF$8)-COLUMN($D$8)+1-(CONFIG!$E43+CONFIG!$F43)),0)*(1-CONFIG!$G43))*CONFIG!$D43</f>
        <v>0</v>
      </c>
      <c r="CG20" s="10">
        <f>((CONFIG!$G43*Commandes!CG20)+IF(ROUND((CG$8-CONFIG!$D$7)/31,0)&gt;=(CONFIG!$E43+CONFIG!$F43),INDEX(Commandes!$D20:$DG20,,COLUMN(CG$8)-COLUMN($D$8)+1-(CONFIG!$E43+CONFIG!$F43)),0)*(1-CONFIG!$G43))*CONFIG!$D43</f>
        <v>0</v>
      </c>
      <c r="CH20" s="10">
        <f>((CONFIG!$G43*Commandes!CH20)+IF(ROUND((CH$8-CONFIG!$D$7)/31,0)&gt;=(CONFIG!$E43+CONFIG!$F43),INDEX(Commandes!$D20:$DG20,,COLUMN(CH$8)-COLUMN($D$8)+1-(CONFIG!$E43+CONFIG!$F43)),0)*(1-CONFIG!$G43))*CONFIG!$D43</f>
        <v>0</v>
      </c>
      <c r="CI20" s="10">
        <f>((CONFIG!$G43*Commandes!CI20)+IF(ROUND((CI$8-CONFIG!$D$7)/31,0)&gt;=(CONFIG!$E43+CONFIG!$F43),INDEX(Commandes!$D20:$DG20,,COLUMN(CI$8)-COLUMN($D$8)+1-(CONFIG!$E43+CONFIG!$F43)),0)*(1-CONFIG!$G43))*CONFIG!$D43</f>
        <v>0</v>
      </c>
      <c r="CJ20" s="10">
        <f>((CONFIG!$G43*Commandes!CJ20)+IF(ROUND((CJ$8-CONFIG!$D$7)/31,0)&gt;=(CONFIG!$E43+CONFIG!$F43),INDEX(Commandes!$D20:$DG20,,COLUMN(CJ$8)-COLUMN($D$8)+1-(CONFIG!$E43+CONFIG!$F43)),0)*(1-CONFIG!$G43))*CONFIG!$D43</f>
        <v>0</v>
      </c>
      <c r="CK20" s="10">
        <f>((CONFIG!$G43*Commandes!CK20)+IF(ROUND((CK$8-CONFIG!$D$7)/31,0)&gt;=(CONFIG!$E43+CONFIG!$F43),INDEX(Commandes!$D20:$DG20,,COLUMN(CK$8)-COLUMN($D$8)+1-(CONFIG!$E43+CONFIG!$F43)),0)*(1-CONFIG!$G43))*CONFIG!$D43</f>
        <v>0</v>
      </c>
      <c r="CL20" s="10">
        <f>((CONFIG!$G43*Commandes!CL20)+IF(ROUND((CL$8-CONFIG!$D$7)/31,0)&gt;=(CONFIG!$E43+CONFIG!$F43),INDEX(Commandes!$D20:$DG20,,COLUMN(CL$8)-COLUMN($D$8)+1-(CONFIG!$E43+CONFIG!$F43)),0)*(1-CONFIG!$G43))*CONFIG!$D43</f>
        <v>0</v>
      </c>
      <c r="CM20" s="10">
        <f>((CONFIG!$G43*Commandes!CM20)+IF(ROUND((CM$8-CONFIG!$D$7)/31,0)&gt;=(CONFIG!$E43+CONFIG!$F43),INDEX(Commandes!$D20:$DG20,,COLUMN(CM$8)-COLUMN($D$8)+1-(CONFIG!$E43+CONFIG!$F43)),0)*(1-CONFIG!$G43))*CONFIG!$D43</f>
        <v>0</v>
      </c>
      <c r="CN20" s="10">
        <f>((CONFIG!$G43*Commandes!CN20)+IF(ROUND((CN$8-CONFIG!$D$7)/31,0)&gt;=(CONFIG!$E43+CONFIG!$F43),INDEX(Commandes!$D20:$DG20,,COLUMN(CN$8)-COLUMN($D$8)+1-(CONFIG!$E43+CONFIG!$F43)),0)*(1-CONFIG!$G43))*CONFIG!$D43</f>
        <v>0</v>
      </c>
      <c r="CO20" s="10">
        <f>((CONFIG!$G43*Commandes!CO20)+IF(ROUND((CO$8-CONFIG!$D$7)/31,0)&gt;=(CONFIG!$E43+CONFIG!$F43),INDEX(Commandes!$D20:$DG20,,COLUMN(CO$8)-COLUMN($D$8)+1-(CONFIG!$E43+CONFIG!$F43)),0)*(1-CONFIG!$G43))*CONFIG!$D43</f>
        <v>0</v>
      </c>
      <c r="CP20" s="10">
        <f>((CONFIG!$G43*Commandes!CP20)+IF(ROUND((CP$8-CONFIG!$D$7)/31,0)&gt;=(CONFIG!$E43+CONFIG!$F43),INDEX(Commandes!$D20:$DG20,,COLUMN(CP$8)-COLUMN($D$8)+1-(CONFIG!$E43+CONFIG!$F43)),0)*(1-CONFIG!$G43))*CONFIG!$D43</f>
        <v>0</v>
      </c>
      <c r="CQ20" s="10">
        <f>((CONFIG!$G43*Commandes!CQ20)+IF(ROUND((CQ$8-CONFIG!$D$7)/31,0)&gt;=(CONFIG!$E43+CONFIG!$F43),INDEX(Commandes!$D20:$DG20,,COLUMN(CQ$8)-COLUMN($D$8)+1-(CONFIG!$E43+CONFIG!$F43)),0)*(1-CONFIG!$G43))*CONFIG!$D43</f>
        <v>0</v>
      </c>
      <c r="CR20" s="10">
        <f>((CONFIG!$G43*Commandes!CR20)+IF(ROUND((CR$8-CONFIG!$D$7)/31,0)&gt;=(CONFIG!$E43+CONFIG!$F43),INDEX(Commandes!$D20:$DG20,,COLUMN(CR$8)-COLUMN($D$8)+1-(CONFIG!$E43+CONFIG!$F43)),0)*(1-CONFIG!$G43))*CONFIG!$D43</f>
        <v>0</v>
      </c>
      <c r="CS20" s="10">
        <f>((CONFIG!$G43*Commandes!CS20)+IF(ROUND((CS$8-CONFIG!$D$7)/31,0)&gt;=(CONFIG!$E43+CONFIG!$F43),INDEX(Commandes!$D20:$DG20,,COLUMN(CS$8)-COLUMN($D$8)+1-(CONFIG!$E43+CONFIG!$F43)),0)*(1-CONFIG!$G43))*CONFIG!$D43</f>
        <v>0</v>
      </c>
      <c r="CT20" s="10">
        <f>((CONFIG!$G43*Commandes!CT20)+IF(ROUND((CT$8-CONFIG!$D$7)/31,0)&gt;=(CONFIG!$E43+CONFIG!$F43),INDEX(Commandes!$D20:$DG20,,COLUMN(CT$8)-COLUMN($D$8)+1-(CONFIG!$E43+CONFIG!$F43)),0)*(1-CONFIG!$G43))*CONFIG!$D43</f>
        <v>0</v>
      </c>
      <c r="CU20" s="10">
        <f>((CONFIG!$G43*Commandes!CU20)+IF(ROUND((CU$8-CONFIG!$D$7)/31,0)&gt;=(CONFIG!$E43+CONFIG!$F43),INDEX(Commandes!$D20:$DG20,,COLUMN(CU$8)-COLUMN($D$8)+1-(CONFIG!$E43+CONFIG!$F43)),0)*(1-CONFIG!$G43))*CONFIG!$D43</f>
        <v>0</v>
      </c>
      <c r="CV20" s="10">
        <f>((CONFIG!$G43*Commandes!CV20)+IF(ROUND((CV$8-CONFIG!$D$7)/31,0)&gt;=(CONFIG!$E43+CONFIG!$F43),INDEX(Commandes!$D20:$DG20,,COLUMN(CV$8)-COLUMN($D$8)+1-(CONFIG!$E43+CONFIG!$F43)),0)*(1-CONFIG!$G43))*CONFIG!$D43</f>
        <v>0</v>
      </c>
      <c r="CW20" s="10">
        <f>((CONFIG!$G43*Commandes!CW20)+IF(ROUND((CW$8-CONFIG!$D$7)/31,0)&gt;=(CONFIG!$E43+CONFIG!$F43),INDEX(Commandes!$D20:$DG20,,COLUMN(CW$8)-COLUMN($D$8)+1-(CONFIG!$E43+CONFIG!$F43)),0)*(1-CONFIG!$G43))*CONFIG!$D43</f>
        <v>0</v>
      </c>
      <c r="CX20" s="10">
        <f>((CONFIG!$G43*Commandes!CX20)+IF(ROUND((CX$8-CONFIG!$D$7)/31,0)&gt;=(CONFIG!$E43+CONFIG!$F43),INDEX(Commandes!$D20:$DG20,,COLUMN(CX$8)-COLUMN($D$8)+1-(CONFIG!$E43+CONFIG!$F43)),0)*(1-CONFIG!$G43))*CONFIG!$D43</f>
        <v>0</v>
      </c>
      <c r="CY20" s="10">
        <f>((CONFIG!$G43*Commandes!CY20)+IF(ROUND((CY$8-CONFIG!$D$7)/31,0)&gt;=(CONFIG!$E43+CONFIG!$F43),INDEX(Commandes!$D20:$DG20,,COLUMN(CY$8)-COLUMN($D$8)+1-(CONFIG!$E43+CONFIG!$F43)),0)*(1-CONFIG!$G43))*CONFIG!$D43</f>
        <v>0</v>
      </c>
      <c r="CZ20" s="10">
        <f>((CONFIG!$G43*Commandes!CZ20)+IF(ROUND((CZ$8-CONFIG!$D$7)/31,0)&gt;=(CONFIG!$E43+CONFIG!$F43),INDEX(Commandes!$D20:$DG20,,COLUMN(CZ$8)-COLUMN($D$8)+1-(CONFIG!$E43+CONFIG!$F43)),0)*(1-CONFIG!$G43))*CONFIG!$D43</f>
        <v>0</v>
      </c>
      <c r="DA20" s="10">
        <f>((CONFIG!$G43*Commandes!DA20)+IF(ROUND((DA$8-CONFIG!$D$7)/31,0)&gt;=(CONFIG!$E43+CONFIG!$F43),INDEX(Commandes!$D20:$DG20,,COLUMN(DA$8)-COLUMN($D$8)+1-(CONFIG!$E43+CONFIG!$F43)),0)*(1-CONFIG!$G43))*CONFIG!$D43</f>
        <v>0</v>
      </c>
      <c r="DB20" s="10">
        <f>((CONFIG!$G43*Commandes!DB20)+IF(ROUND((DB$8-CONFIG!$D$7)/31,0)&gt;=(CONFIG!$E43+CONFIG!$F43),INDEX(Commandes!$D20:$DG20,,COLUMN(DB$8)-COLUMN($D$8)+1-(CONFIG!$E43+CONFIG!$F43)),0)*(1-CONFIG!$G43))*CONFIG!$D43</f>
        <v>0</v>
      </c>
      <c r="DC20" s="10">
        <f>((CONFIG!$G43*Commandes!DC20)+IF(ROUND((DC$8-CONFIG!$D$7)/31,0)&gt;=(CONFIG!$E43+CONFIG!$F43),INDEX(Commandes!$D20:$DG20,,COLUMN(DC$8)-COLUMN($D$8)+1-(CONFIG!$E43+CONFIG!$F43)),0)*(1-CONFIG!$G43))*CONFIG!$D43</f>
        <v>0</v>
      </c>
      <c r="DD20" s="10">
        <f>((CONFIG!$G43*Commandes!DD20)+IF(ROUND((DD$8-CONFIG!$D$7)/31,0)&gt;=(CONFIG!$E43+CONFIG!$F43),INDEX(Commandes!$D20:$DG20,,COLUMN(DD$8)-COLUMN($D$8)+1-(CONFIG!$E43+CONFIG!$F43)),0)*(1-CONFIG!$G43))*CONFIG!$D43</f>
        <v>0</v>
      </c>
      <c r="DE20" s="10">
        <f>((CONFIG!$G43*Commandes!DE20)+IF(ROUND((DE$8-CONFIG!$D$7)/31,0)&gt;=(CONFIG!$E43+CONFIG!$F43),INDEX(Commandes!$D20:$DG20,,COLUMN(DE$8)-COLUMN($D$8)+1-(CONFIG!$E43+CONFIG!$F43)),0)*(1-CONFIG!$G43))*CONFIG!$D43</f>
        <v>0</v>
      </c>
      <c r="DF20" s="10">
        <f>((CONFIG!$G43*Commandes!DF20)+IF(ROUND((DF$8-CONFIG!$D$7)/31,0)&gt;=(CONFIG!$E43+CONFIG!$F43),INDEX(Commandes!$D20:$DG20,,COLUMN(DF$8)-COLUMN($D$8)+1-(CONFIG!$E43+CONFIG!$F43)),0)*(1-CONFIG!$G43))*CONFIG!$D43</f>
        <v>0</v>
      </c>
      <c r="DG20" s="10">
        <f>((CONFIG!$G43*Commandes!DG20)+IF(ROUND((DG$8-CONFIG!$D$7)/31,0)&gt;=(CONFIG!$E43+CONFIG!$F43),INDEX(Commandes!$D20:$DG20,,COLUMN(DG$8)-COLUMN($D$8)+1-(CONFIG!$E43+CONFIG!$F43)),0)*(1-CONFIG!$G43))*CONFIG!$D43</f>
        <v>0</v>
      </c>
    </row>
    <row r="21"/>
    <row r="22">
      <c r="C22" s="6" t="str">
        <v>TOTAL</v>
      </c>
      <c r="D22" s="10">
        <f>SUM(D9:D20)</f>
        <v>0</v>
      </c>
      <c r="E22" s="10">
        <f>SUM(E9:E20)</f>
        <v>0</v>
      </c>
      <c r="F22" s="10">
        <f>SUM(F9:F20)</f>
        <v>0</v>
      </c>
      <c r="G22" s="10">
        <f>SUM(G9:G20)</f>
        <v>0</v>
      </c>
      <c r="H22" s="10">
        <f>SUM(H9:H20)</f>
        <v>0</v>
      </c>
      <c r="I22" s="10">
        <f>SUM(I9:I20)</f>
        <v>0</v>
      </c>
      <c r="J22" s="10">
        <f>SUM(J9:J20)</f>
        <v>0</v>
      </c>
      <c r="K22" s="10">
        <f>SUM(K9:K20)</f>
        <v>0</v>
      </c>
      <c r="L22" s="10">
        <f>SUM(L9:L20)</f>
        <v>0</v>
      </c>
      <c r="M22" s="10">
        <f>SUM(M9:M20)</f>
        <v>0</v>
      </c>
      <c r="N22" s="10">
        <f>SUM(N9:N20)</f>
        <v>0</v>
      </c>
      <c r="O22" s="10">
        <f>SUM(O9:O20)</f>
        <v>0</v>
      </c>
      <c r="P22" s="10">
        <f>SUM(P9:P20)</f>
        <v>0</v>
      </c>
      <c r="Q22" s="10">
        <f>SUM(Q9:Q20)</f>
        <v>0</v>
      </c>
      <c r="R22" s="10">
        <f>SUM(R9:R20)</f>
        <v>0</v>
      </c>
      <c r="S22" s="10">
        <f>SUM(S9:S20)</f>
        <v>0</v>
      </c>
      <c r="T22" s="10">
        <f>SUM(T9:T20)</f>
        <v>0</v>
      </c>
      <c r="U22" s="10">
        <f>SUM(U9:U20)</f>
        <v>0</v>
      </c>
      <c r="V22" s="10">
        <f>SUM(V9:V20)</f>
        <v>0</v>
      </c>
      <c r="W22" s="10">
        <f>SUM(W9:W20)</f>
        <v>0</v>
      </c>
      <c r="X22" s="10">
        <f>SUM(X9:X20)</f>
        <v>0</v>
      </c>
      <c r="Y22" s="10">
        <f>SUM(Y9:Y20)</f>
        <v>0</v>
      </c>
      <c r="Z22" s="10">
        <f>SUM(Z9:Z20)</f>
        <v>0</v>
      </c>
      <c r="AA22" s="10">
        <f>SUM(AA9:AA20)</f>
        <v>0</v>
      </c>
      <c r="AB22" s="10">
        <f>SUM(AB9:AB20)</f>
        <v>0</v>
      </c>
      <c r="AC22" s="10">
        <f>SUM(AC9:AC20)</f>
        <v>0</v>
      </c>
      <c r="AD22" s="10">
        <f>SUM(AD9:AD20)</f>
        <v>0</v>
      </c>
      <c r="AE22" s="10">
        <f>SUM(AE9:AE20)</f>
        <v>0</v>
      </c>
      <c r="AF22" s="10">
        <f>SUM(AF9:AF20)</f>
        <v>0</v>
      </c>
      <c r="AG22" s="10">
        <f>SUM(AG9:AG20)</f>
        <v>0</v>
      </c>
      <c r="AH22" s="10">
        <f>SUM(AH9:AH20)</f>
        <v>0</v>
      </c>
      <c r="AI22" s="10">
        <f>SUM(AI9:AI20)</f>
        <v>0</v>
      </c>
      <c r="AJ22" s="10">
        <f>SUM(AJ9:AJ20)</f>
        <v>0</v>
      </c>
      <c r="AK22" s="10">
        <f>SUM(AK9:AK20)</f>
        <v>0</v>
      </c>
      <c r="AL22" s="10">
        <f>SUM(AL9:AL20)</f>
        <v>0</v>
      </c>
      <c r="AM22" s="10">
        <f>SUM(AM9:AM20)</f>
        <v>0</v>
      </c>
      <c r="AN22" s="10">
        <f>SUM(AN9:AN20)</f>
        <v>0</v>
      </c>
      <c r="AO22" s="10">
        <f>SUM(AO9:AO20)</f>
        <v>0</v>
      </c>
      <c r="AP22" s="10">
        <f>SUM(AP9:AP20)</f>
        <v>0</v>
      </c>
      <c r="AQ22" s="10">
        <f>SUM(AQ9:AQ20)</f>
        <v>0</v>
      </c>
      <c r="AR22" s="10">
        <f>SUM(AR9:AR20)</f>
        <v>0</v>
      </c>
      <c r="AS22" s="10">
        <f>SUM(AS9:AS20)</f>
        <v>0</v>
      </c>
      <c r="AT22" s="10">
        <f>SUM(AT9:AT20)</f>
        <v>0</v>
      </c>
      <c r="AU22" s="10">
        <f>SUM(AU9:AU20)</f>
        <v>0</v>
      </c>
      <c r="AV22" s="10">
        <f>SUM(AV9:AV20)</f>
        <v>0</v>
      </c>
      <c r="AW22" s="10">
        <f>SUM(AW9:AW20)</f>
        <v>0</v>
      </c>
      <c r="AX22" s="10">
        <f>SUM(AX9:AX20)</f>
        <v>0</v>
      </c>
      <c r="AY22" s="10">
        <f>SUM(AY9:AY20)</f>
        <v>0</v>
      </c>
      <c r="AZ22" s="10">
        <f>SUM(AZ9:AZ20)</f>
        <v>0</v>
      </c>
      <c r="BA22" s="10">
        <f>SUM(BA9:BA20)</f>
        <v>0</v>
      </c>
      <c r="BB22" s="10">
        <f>SUM(BB9:BB20)</f>
        <v>0</v>
      </c>
      <c r="BC22" s="10">
        <f>SUM(BC9:BC20)</f>
        <v>0</v>
      </c>
      <c r="BD22" s="10">
        <f>SUM(BD9:BD20)</f>
        <v>0</v>
      </c>
      <c r="BE22" s="10">
        <f>SUM(BE9:BE20)</f>
        <v>0</v>
      </c>
      <c r="BF22" s="10">
        <f>SUM(BF9:BF20)</f>
        <v>0</v>
      </c>
      <c r="BG22" s="10">
        <f>SUM(BG9:BG20)</f>
        <v>0</v>
      </c>
      <c r="BH22" s="10">
        <f>SUM(BH9:BH20)</f>
        <v>0</v>
      </c>
      <c r="BI22" s="10">
        <f>SUM(BI9:BI20)</f>
        <v>0</v>
      </c>
      <c r="BJ22" s="10">
        <f>SUM(BJ9:BJ20)</f>
        <v>0</v>
      </c>
      <c r="BK22" s="10">
        <f>SUM(BK9:BK20)</f>
        <v>0</v>
      </c>
      <c r="BL22" s="10">
        <f>SUM(BL9:BL20)</f>
        <v>0</v>
      </c>
      <c r="BM22" s="10">
        <f>SUM(BM9:BM20)</f>
        <v>0</v>
      </c>
      <c r="BN22" s="10">
        <f>SUM(BN9:BN20)</f>
        <v>0</v>
      </c>
      <c r="BO22" s="10">
        <f>SUM(BO9:BO20)</f>
        <v>0</v>
      </c>
      <c r="BP22" s="10">
        <f>SUM(BP9:BP20)</f>
        <v>0</v>
      </c>
      <c r="BQ22" s="10">
        <f>SUM(BQ9:BQ20)</f>
        <v>0</v>
      </c>
      <c r="BR22" s="10">
        <f>SUM(BR9:BR20)</f>
        <v>0</v>
      </c>
      <c r="BS22" s="10">
        <f>SUM(BS9:BS20)</f>
        <v>0</v>
      </c>
      <c r="BT22" s="10">
        <f>SUM(BT9:BT20)</f>
        <v>0</v>
      </c>
      <c r="BU22" s="10">
        <f>SUM(BU9:BU20)</f>
        <v>0</v>
      </c>
      <c r="BV22" s="10">
        <f>SUM(BV9:BV20)</f>
        <v>0</v>
      </c>
      <c r="BW22" s="10">
        <f>SUM(BW9:BW20)</f>
        <v>0</v>
      </c>
      <c r="BX22" s="10">
        <f>SUM(BX9:BX20)</f>
        <v>0</v>
      </c>
      <c r="BY22" s="10">
        <f>SUM(BY9:BY20)</f>
        <v>0</v>
      </c>
      <c r="BZ22" s="10">
        <f>SUM(BZ9:BZ20)</f>
        <v>0</v>
      </c>
      <c r="CA22" s="10">
        <f>SUM(CA9:CA20)</f>
        <v>0</v>
      </c>
      <c r="CB22" s="10">
        <f>SUM(CB9:CB20)</f>
        <v>0</v>
      </c>
      <c r="CC22" s="10">
        <f>SUM(CC9:CC20)</f>
        <v>0</v>
      </c>
      <c r="CD22" s="10">
        <f>SUM(CD9:CD20)</f>
        <v>0</v>
      </c>
      <c r="CE22" s="10">
        <f>SUM(CE9:CE20)</f>
        <v>0</v>
      </c>
      <c r="CF22" s="10">
        <f>SUM(CF9:CF20)</f>
        <v>0</v>
      </c>
      <c r="CG22" s="10">
        <f>SUM(CG9:CG20)</f>
        <v>0</v>
      </c>
      <c r="CH22" s="10">
        <f>SUM(CH9:CH20)</f>
        <v>0</v>
      </c>
      <c r="CI22" s="10">
        <f>SUM(CI9:CI20)</f>
        <v>0</v>
      </c>
      <c r="CJ22" s="10">
        <f>SUM(CJ9:CJ20)</f>
        <v>0</v>
      </c>
      <c r="CK22" s="10">
        <f>SUM(CK9:CK20)</f>
        <v>0</v>
      </c>
      <c r="CL22" s="10">
        <f>SUM(CL9:CL20)</f>
        <v>0</v>
      </c>
      <c r="CM22" s="10">
        <f>SUM(CM9:CM20)</f>
        <v>0</v>
      </c>
      <c r="CN22" s="10">
        <f>SUM(CN9:CN20)</f>
        <v>0</v>
      </c>
      <c r="CO22" s="10">
        <f>SUM(CO9:CO20)</f>
        <v>0</v>
      </c>
      <c r="CP22" s="10">
        <f>SUM(CP9:CP20)</f>
        <v>0</v>
      </c>
      <c r="CQ22" s="10">
        <f>SUM(CQ9:CQ20)</f>
        <v>0</v>
      </c>
      <c r="CR22" s="10">
        <f>SUM(CR9:CR20)</f>
        <v>0</v>
      </c>
      <c r="CS22" s="10">
        <f>SUM(CS9:CS20)</f>
        <v>0</v>
      </c>
      <c r="CT22" s="10">
        <f>SUM(CT9:CT20)</f>
        <v>0</v>
      </c>
      <c r="CU22" s="10">
        <f>SUM(CU9:CU20)</f>
        <v>0</v>
      </c>
      <c r="CV22" s="10">
        <f>SUM(CV9:CV20)</f>
        <v>0</v>
      </c>
      <c r="CW22" s="10">
        <f>SUM(CW9:CW20)</f>
        <v>0</v>
      </c>
      <c r="CX22" s="10">
        <f>SUM(CX9:CX20)</f>
        <v>0</v>
      </c>
      <c r="CY22" s="10">
        <f>SUM(CY9:CY20)</f>
        <v>0</v>
      </c>
      <c r="CZ22" s="10">
        <f>SUM(CZ9:CZ20)</f>
        <v>0</v>
      </c>
      <c r="DA22" s="10">
        <f>SUM(DA9:DA20)</f>
        <v>0</v>
      </c>
      <c r="DB22" s="10">
        <f>SUM(DB9:DB20)</f>
        <v>0</v>
      </c>
      <c r="DC22" s="10">
        <f>SUM(DC9:DC20)</f>
        <v>0</v>
      </c>
      <c r="DD22" s="10">
        <f>SUM(DD9:DD20)</f>
        <v>0</v>
      </c>
      <c r="DE22" s="10">
        <f>SUM(DE9:DE20)</f>
        <v>0</v>
      </c>
      <c r="DF22" s="10">
        <f>SUM(DF9:DF20)</f>
        <v>0</v>
      </c>
      <c r="DG22" s="10">
        <f>SUM(DG9:DG20)</f>
        <v>0</v>
      </c>
    </row>
    <row r="23">
      <c r="C23" s="6" t="str">
        <v>TOTAL annuel cumulé</v>
      </c>
      <c r="D23" s="10">
        <f>D22</f>
        <v>0</v>
      </c>
      <c r="E23" s="10">
        <f>D23+E22</f>
        <v>0</v>
      </c>
      <c r="F23" s="10">
        <f>E23+F22</f>
        <v>0</v>
      </c>
      <c r="G23" s="10">
        <f>F23+G22</f>
        <v>0</v>
      </c>
      <c r="H23" s="10">
        <f>G23+H22</f>
        <v>0</v>
      </c>
      <c r="I23" s="10">
        <f>H23+I22</f>
        <v>0</v>
      </c>
      <c r="J23" s="10">
        <f>I23+J22</f>
        <v>0</v>
      </c>
      <c r="K23" s="10">
        <f>J23+K22</f>
        <v>0</v>
      </c>
      <c r="L23" s="10">
        <f>K23+L22</f>
        <v>0</v>
      </c>
      <c r="M23" s="10">
        <f>L23+M22</f>
        <v>0</v>
      </c>
      <c r="N23" s="10">
        <f>M23+N22</f>
        <v>0</v>
      </c>
      <c r="O23" s="10">
        <f>N23+O22</f>
        <v>0</v>
      </c>
      <c r="P23" s="10">
        <f>P22</f>
        <v>0</v>
      </c>
      <c r="Q23" s="10">
        <f>P23+Q22</f>
        <v>0</v>
      </c>
      <c r="R23" s="10">
        <f>Q23+R22</f>
        <v>0</v>
      </c>
      <c r="S23" s="10">
        <f>R23+S22</f>
        <v>0</v>
      </c>
      <c r="T23" s="10">
        <f>S23+T22</f>
        <v>0</v>
      </c>
      <c r="U23" s="10">
        <f>T23+U22</f>
        <v>0</v>
      </c>
      <c r="V23" s="10">
        <f>U23+V22</f>
        <v>0</v>
      </c>
      <c r="W23" s="10">
        <f>V23+W22</f>
        <v>0</v>
      </c>
      <c r="X23" s="10">
        <f>W23+X22</f>
        <v>0</v>
      </c>
      <c r="Y23" s="10">
        <f>X23+Y22</f>
        <v>0</v>
      </c>
      <c r="Z23" s="10">
        <f>Y23+Z22</f>
        <v>0</v>
      </c>
      <c r="AA23" s="10">
        <f>Z23+AA22</f>
        <v>0</v>
      </c>
      <c r="AB23" s="10">
        <f>AB22</f>
        <v>0</v>
      </c>
      <c r="AC23" s="10">
        <f>AB23+AC22</f>
        <v>0</v>
      </c>
      <c r="AD23" s="10">
        <f>AC23+AD22</f>
        <v>0</v>
      </c>
      <c r="AE23" s="10">
        <f>AD23+AE22</f>
        <v>0</v>
      </c>
      <c r="AF23" s="10">
        <f>AE23+AF22</f>
        <v>0</v>
      </c>
      <c r="AG23" s="10">
        <f>AF23+AG22</f>
        <v>0</v>
      </c>
      <c r="AH23" s="10">
        <f>AG23+AH22</f>
        <v>0</v>
      </c>
      <c r="AI23" s="10">
        <f>AH23+AI22</f>
        <v>0</v>
      </c>
      <c r="AJ23" s="10">
        <f>AI23+AJ22</f>
        <v>0</v>
      </c>
      <c r="AK23" s="10">
        <f>AJ23+AK22</f>
        <v>0</v>
      </c>
      <c r="AL23" s="10">
        <f>AK23+AL22</f>
        <v>0</v>
      </c>
      <c r="AM23" s="10">
        <f>AL23+AM22</f>
        <v>0</v>
      </c>
      <c r="AN23" s="10">
        <f>AN22</f>
        <v>0</v>
      </c>
      <c r="AO23" s="10">
        <f>AN23+AO22</f>
        <v>0</v>
      </c>
      <c r="AP23" s="10">
        <f>AO23+AP22</f>
        <v>0</v>
      </c>
      <c r="AQ23" s="10">
        <f>AP23+AQ22</f>
        <v>0</v>
      </c>
      <c r="AR23" s="10">
        <f>AQ23+AR22</f>
        <v>0</v>
      </c>
      <c r="AS23" s="10">
        <f>AR23+AS22</f>
        <v>0</v>
      </c>
      <c r="AT23" s="10">
        <f>AS23+AT22</f>
        <v>0</v>
      </c>
      <c r="AU23" s="10">
        <f>AT23+AU22</f>
        <v>0</v>
      </c>
      <c r="AV23" s="10">
        <f>AU23+AV22</f>
        <v>0</v>
      </c>
      <c r="AW23" s="10">
        <f>AV23+AW22</f>
        <v>0</v>
      </c>
      <c r="AX23" s="10">
        <f>AW23+AX22</f>
        <v>0</v>
      </c>
      <c r="AY23" s="10">
        <f>AX23+AY22</f>
        <v>0</v>
      </c>
      <c r="AZ23" s="10">
        <f>AZ22</f>
        <v>0</v>
      </c>
      <c r="BA23" s="10">
        <f>AZ23+BA22</f>
        <v>0</v>
      </c>
      <c r="BB23" s="10">
        <f>BA23+BB22</f>
        <v>0</v>
      </c>
      <c r="BC23" s="10">
        <f>BB23+BC22</f>
        <v>0</v>
      </c>
      <c r="BD23" s="10">
        <f>BC23+BD22</f>
        <v>0</v>
      </c>
      <c r="BE23" s="10">
        <f>BD23+BE22</f>
        <v>0</v>
      </c>
      <c r="BF23" s="10">
        <f>BE23+BF22</f>
        <v>0</v>
      </c>
      <c r="BG23" s="10">
        <f>BF23+BG22</f>
        <v>0</v>
      </c>
      <c r="BH23" s="10">
        <f>BG23+BH22</f>
        <v>0</v>
      </c>
      <c r="BI23" s="10">
        <f>BH23+BI22</f>
        <v>0</v>
      </c>
      <c r="BJ23" s="10">
        <f>BI23+BJ22</f>
        <v>0</v>
      </c>
      <c r="BK23" s="10">
        <f>BJ23+BK22</f>
        <v>0</v>
      </c>
      <c r="BL23" s="10">
        <f>BL22</f>
        <v>0</v>
      </c>
      <c r="BM23" s="10">
        <f>BL23+BM22</f>
        <v>0</v>
      </c>
      <c r="BN23" s="10">
        <f>BM23+BN22</f>
        <v>0</v>
      </c>
      <c r="BO23" s="10">
        <f>BN23+BO22</f>
        <v>0</v>
      </c>
      <c r="BP23" s="10">
        <f>BO23+BP22</f>
        <v>0</v>
      </c>
      <c r="BQ23" s="10">
        <f>BP23+BQ22</f>
        <v>0</v>
      </c>
      <c r="BR23" s="10">
        <f>BQ23+BR22</f>
        <v>0</v>
      </c>
      <c r="BS23" s="10">
        <f>BR23+BS22</f>
        <v>0</v>
      </c>
      <c r="BT23" s="10">
        <f>BS23+BT22</f>
        <v>0</v>
      </c>
      <c r="BU23" s="10">
        <f>BT23+BU22</f>
        <v>0</v>
      </c>
      <c r="BV23" s="10">
        <f>BU23+BV22</f>
        <v>0</v>
      </c>
      <c r="BW23" s="10">
        <f>BV23+BW22</f>
        <v>0</v>
      </c>
      <c r="BX23" s="10">
        <f>BX22</f>
        <v>0</v>
      </c>
      <c r="BY23" s="10">
        <f>BX23+BY22</f>
        <v>0</v>
      </c>
      <c r="BZ23" s="10">
        <f>BY23+BZ22</f>
        <v>0</v>
      </c>
      <c r="CA23" s="10">
        <f>BZ23+CA22</f>
        <v>0</v>
      </c>
      <c r="CB23" s="10">
        <f>CA23+CB22</f>
        <v>0</v>
      </c>
      <c r="CC23" s="10">
        <f>CB23+CC22</f>
        <v>0</v>
      </c>
      <c r="CD23" s="10">
        <f>CC23+CD22</f>
        <v>0</v>
      </c>
      <c r="CE23" s="10">
        <f>CD23+CE22</f>
        <v>0</v>
      </c>
      <c r="CF23" s="10">
        <f>CE23+CF22</f>
        <v>0</v>
      </c>
      <c r="CG23" s="10">
        <f>CF23+CG22</f>
        <v>0</v>
      </c>
      <c r="CH23" s="10">
        <f>CG23+CH22</f>
        <v>0</v>
      </c>
      <c r="CI23" s="10">
        <f>CH23+CI22</f>
        <v>0</v>
      </c>
      <c r="CJ23" s="10">
        <f>CJ22</f>
        <v>0</v>
      </c>
      <c r="CK23" s="10">
        <f>CJ23+CK22</f>
        <v>0</v>
      </c>
      <c r="CL23" s="10">
        <f>CK23+CL22</f>
        <v>0</v>
      </c>
      <c r="CM23" s="10">
        <f>CL23+CM22</f>
        <v>0</v>
      </c>
      <c r="CN23" s="10">
        <f>CM23+CN22</f>
        <v>0</v>
      </c>
      <c r="CO23" s="10">
        <f>CN23+CO22</f>
        <v>0</v>
      </c>
      <c r="CP23" s="10">
        <f>CO23+CP22</f>
        <v>0</v>
      </c>
      <c r="CQ23" s="10">
        <f>CP23+CQ22</f>
        <v>0</v>
      </c>
      <c r="CR23" s="10">
        <f>CQ23+CR22</f>
        <v>0</v>
      </c>
      <c r="CS23" s="10">
        <f>CR23+CS22</f>
        <v>0</v>
      </c>
      <c r="CT23" s="10">
        <f>CS23+CT22</f>
        <v>0</v>
      </c>
      <c r="CU23" s="10">
        <f>CT23+CU22</f>
        <v>0</v>
      </c>
      <c r="CV23" s="10">
        <f>CV22</f>
        <v>0</v>
      </c>
      <c r="CW23" s="10">
        <f>CV23+CW22</f>
        <v>0</v>
      </c>
      <c r="CX23" s="10">
        <f>CW23+CX22</f>
        <v>0</v>
      </c>
      <c r="CY23" s="10">
        <f>CX23+CY22</f>
        <v>0</v>
      </c>
      <c r="CZ23" s="10">
        <f>CY23+CZ22</f>
        <v>0</v>
      </c>
      <c r="DA23" s="10">
        <f>CZ23+DA22</f>
        <v>0</v>
      </c>
      <c r="DB23" s="10">
        <f>DA23+DB22</f>
        <v>0</v>
      </c>
      <c r="DC23" s="10">
        <f>DB23+DC22</f>
        <v>0</v>
      </c>
      <c r="DD23" s="10">
        <f>DC23+DD22</f>
        <v>0</v>
      </c>
      <c r="DE23" s="10">
        <f>DD23+DE22</f>
        <v>0</v>
      </c>
      <c r="DF23" s="10">
        <f>DE23+DF22</f>
        <v>0</v>
      </c>
      <c r="DG23" s="10">
        <f>DF23+DG22</f>
        <v>0</v>
      </c>
    </row>
    <row r="24"/>
    <row r="25">
      <c r="D25">
        <f>+D7</f>
        <v>2021</v>
      </c>
      <c r="P25">
        <f>+P7</f>
        <v>2022</v>
      </c>
      <c r="AB25">
        <f>+AB7</f>
        <v>2023</v>
      </c>
      <c r="AN25">
        <f>+AN7</f>
        <v>2024</v>
      </c>
      <c r="AZ25">
        <f>+AZ7</f>
        <v>2025</v>
      </c>
      <c r="BL25">
        <f>+BL7</f>
        <v>2026</v>
      </c>
      <c r="BX25">
        <f>+BX7</f>
        <v>2027</v>
      </c>
      <c r="CJ25">
        <f>+CJ7</f>
        <v>2028</v>
      </c>
      <c r="CV25">
        <f>+CV7</f>
        <v>2029</v>
      </c>
    </row>
    <row r="26">
      <c r="C26" s="6" t="str">
        <v>Charges totales</v>
      </c>
      <c r="D26" s="9">
        <f>CONFIG!$D$7</f>
        <v>44197</v>
      </c>
      <c r="E26" s="9">
        <f>DATE(YEAR(D26),MONTH(D26)+1,DAY(D26))</f>
        <v>44228</v>
      </c>
      <c r="F26" s="9">
        <f>DATE(YEAR(E26),MONTH(E26)+1,DAY(E26))</f>
        <v>44256</v>
      </c>
      <c r="G26" s="9">
        <f>DATE(YEAR(F26),MONTH(F26)+1,DAY(F26))</f>
        <v>44287</v>
      </c>
      <c r="H26" s="9">
        <f>DATE(YEAR(G26),MONTH(G26)+1,DAY(G26))</f>
        <v>44317</v>
      </c>
      <c r="I26" s="9">
        <f>DATE(YEAR(H26),MONTH(H26)+1,DAY(H26))</f>
        <v>44348</v>
      </c>
      <c r="J26" s="9">
        <f>DATE(YEAR(I26),MONTH(I26)+1,DAY(I26))</f>
        <v>44378</v>
      </c>
      <c r="K26" s="9">
        <f>DATE(YEAR(J26),MONTH(J26)+1,DAY(J26))</f>
        <v>44409</v>
      </c>
      <c r="L26" s="9">
        <f>DATE(YEAR(K26),MONTH(K26)+1,DAY(K26))</f>
        <v>44440</v>
      </c>
      <c r="M26" s="9">
        <f>DATE(YEAR(L26),MONTH(L26)+1,DAY(L26))</f>
        <v>44470</v>
      </c>
      <c r="N26" s="9">
        <f>DATE(YEAR(M26),MONTH(M26)+1,DAY(M26))</f>
        <v>44501</v>
      </c>
      <c r="O26" s="9">
        <f>DATE(YEAR(N26),MONTH(N26)+1,DAY(N26))</f>
        <v>44531</v>
      </c>
      <c r="P26" s="9">
        <f>DATE(YEAR(O26),MONTH(O26)+1,DAY(O26))</f>
        <v>44562</v>
      </c>
      <c r="Q26" s="9">
        <f>DATE(YEAR(P26),MONTH(P26)+1,DAY(P26))</f>
        <v>44593</v>
      </c>
      <c r="R26" s="9">
        <f>DATE(YEAR(Q26),MONTH(Q26)+1,DAY(Q26))</f>
        <v>44621</v>
      </c>
      <c r="S26" s="9">
        <f>DATE(YEAR(R26),MONTH(R26)+1,DAY(R26))</f>
        <v>44652</v>
      </c>
      <c r="T26" s="9">
        <f>DATE(YEAR(S26),MONTH(S26)+1,DAY(S26))</f>
        <v>44682</v>
      </c>
      <c r="U26" s="9">
        <f>DATE(YEAR(T26),MONTH(T26)+1,DAY(T26))</f>
        <v>44713</v>
      </c>
      <c r="V26" s="9">
        <f>DATE(YEAR(U26),MONTH(U26)+1,DAY(U26))</f>
        <v>44743</v>
      </c>
      <c r="W26" s="9">
        <f>DATE(YEAR(V26),MONTH(V26)+1,DAY(V26))</f>
        <v>44774</v>
      </c>
      <c r="X26" s="9">
        <f>DATE(YEAR(W26),MONTH(W26)+1,DAY(W26))</f>
        <v>44805</v>
      </c>
      <c r="Y26" s="9">
        <f>DATE(YEAR(X26),MONTH(X26)+1,DAY(X26))</f>
        <v>44835</v>
      </c>
      <c r="Z26" s="9">
        <f>DATE(YEAR(Y26),MONTH(Y26)+1,DAY(Y26))</f>
        <v>44866</v>
      </c>
      <c r="AA26" s="9">
        <f>DATE(YEAR(Z26),MONTH(Z26)+1,DAY(Z26))</f>
        <v>44896</v>
      </c>
      <c r="AB26" s="9">
        <f>DATE(YEAR(AA26),MONTH(AA26)+1,DAY(AA26))</f>
        <v>44927</v>
      </c>
      <c r="AC26" s="9">
        <f>DATE(YEAR(AB26),MONTH(AB26)+1,DAY(AB26))</f>
        <v>44958</v>
      </c>
      <c r="AD26" s="9">
        <f>DATE(YEAR(AC26),MONTH(AC26)+1,DAY(AC26))</f>
        <v>44986</v>
      </c>
      <c r="AE26" s="9">
        <f>DATE(YEAR(AD26),MONTH(AD26)+1,DAY(AD26))</f>
        <v>45017</v>
      </c>
      <c r="AF26" s="9">
        <f>DATE(YEAR(AE26),MONTH(AE26)+1,DAY(AE26))</f>
        <v>45047</v>
      </c>
      <c r="AG26" s="9">
        <f>DATE(YEAR(AF26),MONTH(AF26)+1,DAY(AF26))</f>
        <v>45078</v>
      </c>
      <c r="AH26" s="9">
        <f>DATE(YEAR(AG26),MONTH(AG26)+1,DAY(AG26))</f>
        <v>45108</v>
      </c>
      <c r="AI26" s="9">
        <f>DATE(YEAR(AH26),MONTH(AH26)+1,DAY(AH26))</f>
        <v>45139</v>
      </c>
      <c r="AJ26" s="9">
        <f>DATE(YEAR(AI26),MONTH(AI26)+1,DAY(AI26))</f>
        <v>45170</v>
      </c>
      <c r="AK26" s="9">
        <f>DATE(YEAR(AJ26),MONTH(AJ26)+1,DAY(AJ26))</f>
        <v>45200</v>
      </c>
      <c r="AL26" s="9">
        <f>DATE(YEAR(AK26),MONTH(AK26)+1,DAY(AK26))</f>
        <v>45231</v>
      </c>
      <c r="AM26" s="9">
        <f>DATE(YEAR(AL26),MONTH(AL26)+1,DAY(AL26))</f>
        <v>45261</v>
      </c>
      <c r="AN26" s="9">
        <f>DATE(YEAR(AM26),MONTH(AM26)+1,DAY(AM26))</f>
        <v>45292</v>
      </c>
      <c r="AO26" s="9">
        <f>DATE(YEAR(AN26),MONTH(AN26)+1,DAY(AN26))</f>
        <v>45323</v>
      </c>
      <c r="AP26" s="9">
        <f>DATE(YEAR(AO26),MONTH(AO26)+1,DAY(AO26))</f>
        <v>45352</v>
      </c>
      <c r="AQ26" s="9">
        <f>DATE(YEAR(AP26),MONTH(AP26)+1,DAY(AP26))</f>
        <v>45383</v>
      </c>
      <c r="AR26" s="9">
        <f>DATE(YEAR(AQ26),MONTH(AQ26)+1,DAY(AQ26))</f>
        <v>45413</v>
      </c>
      <c r="AS26" s="9">
        <f>DATE(YEAR(AR26),MONTH(AR26)+1,DAY(AR26))</f>
        <v>45444</v>
      </c>
      <c r="AT26" s="9">
        <f>DATE(YEAR(AS26),MONTH(AS26)+1,DAY(AS26))</f>
        <v>45474</v>
      </c>
      <c r="AU26" s="9">
        <f>DATE(YEAR(AT26),MONTH(AT26)+1,DAY(AT26))</f>
        <v>45505</v>
      </c>
      <c r="AV26" s="9">
        <f>DATE(YEAR(AU26),MONTH(AU26)+1,DAY(AU26))</f>
        <v>45536</v>
      </c>
      <c r="AW26" s="9">
        <f>DATE(YEAR(AV26),MONTH(AV26)+1,DAY(AV26))</f>
        <v>45566</v>
      </c>
      <c r="AX26" s="9">
        <f>DATE(YEAR(AW26),MONTH(AW26)+1,DAY(AW26))</f>
        <v>45597</v>
      </c>
      <c r="AY26" s="9">
        <f>DATE(YEAR(AX26),MONTH(AX26)+1,DAY(AX26))</f>
        <v>45627</v>
      </c>
      <c r="AZ26" s="9">
        <f>DATE(YEAR(AY26),MONTH(AY26)+1,DAY(AY26))</f>
        <v>45658</v>
      </c>
      <c r="BA26" s="9">
        <f>DATE(YEAR(AZ26),MONTH(AZ26)+1,DAY(AZ26))</f>
        <v>45689</v>
      </c>
      <c r="BB26" s="9">
        <f>DATE(YEAR(BA26),MONTH(BA26)+1,DAY(BA26))</f>
        <v>45717</v>
      </c>
      <c r="BC26" s="9">
        <f>DATE(YEAR(BB26),MONTH(BB26)+1,DAY(BB26))</f>
        <v>45748</v>
      </c>
      <c r="BD26" s="9">
        <f>DATE(YEAR(BC26),MONTH(BC26)+1,DAY(BC26))</f>
        <v>45778</v>
      </c>
      <c r="BE26" s="9">
        <f>DATE(YEAR(BD26),MONTH(BD26)+1,DAY(BD26))</f>
        <v>45809</v>
      </c>
      <c r="BF26" s="9">
        <f>DATE(YEAR(BE26),MONTH(BE26)+1,DAY(BE26))</f>
        <v>45839</v>
      </c>
      <c r="BG26" s="9">
        <f>DATE(YEAR(BF26),MONTH(BF26)+1,DAY(BF26))</f>
        <v>45870</v>
      </c>
      <c r="BH26" s="9">
        <f>DATE(YEAR(BG26),MONTH(BG26)+1,DAY(BG26))</f>
        <v>45901</v>
      </c>
      <c r="BI26" s="9">
        <f>DATE(YEAR(BH26),MONTH(BH26)+1,DAY(BH26))</f>
        <v>45931</v>
      </c>
      <c r="BJ26" s="9">
        <f>DATE(YEAR(BI26),MONTH(BI26)+1,DAY(BI26))</f>
        <v>45962</v>
      </c>
      <c r="BK26" s="9">
        <f>DATE(YEAR(BJ26),MONTH(BJ26)+1,DAY(BJ26))</f>
        <v>45992</v>
      </c>
      <c r="BL26" s="9">
        <f>DATE(YEAR(BK26),MONTH(BK26)+1,DAY(BK26))</f>
        <v>46023</v>
      </c>
      <c r="BM26" s="9">
        <f>DATE(YEAR(BL26),MONTH(BL26)+1,DAY(BL26))</f>
        <v>46054</v>
      </c>
      <c r="BN26" s="9">
        <f>DATE(YEAR(BM26),MONTH(BM26)+1,DAY(BM26))</f>
        <v>46082</v>
      </c>
      <c r="BO26" s="9">
        <f>DATE(YEAR(BN26),MONTH(BN26)+1,DAY(BN26))</f>
        <v>46113</v>
      </c>
      <c r="BP26" s="9">
        <f>DATE(YEAR(BO26),MONTH(BO26)+1,DAY(BO26))</f>
        <v>46143</v>
      </c>
      <c r="BQ26" s="9">
        <f>DATE(YEAR(BP26),MONTH(BP26)+1,DAY(BP26))</f>
        <v>46174</v>
      </c>
      <c r="BR26" s="9">
        <f>DATE(YEAR(BQ26),MONTH(BQ26)+1,DAY(BQ26))</f>
        <v>46204</v>
      </c>
      <c r="BS26" s="9">
        <f>DATE(YEAR(BR26),MONTH(BR26)+1,DAY(BR26))</f>
        <v>46235</v>
      </c>
      <c r="BT26" s="9">
        <f>DATE(YEAR(BS26),MONTH(BS26)+1,DAY(BS26))</f>
        <v>46266</v>
      </c>
      <c r="BU26" s="9">
        <f>DATE(YEAR(BT26),MONTH(BT26)+1,DAY(BT26))</f>
        <v>46296</v>
      </c>
      <c r="BV26" s="9">
        <f>DATE(YEAR(BU26),MONTH(BU26)+1,DAY(BU26))</f>
        <v>46327</v>
      </c>
      <c r="BW26" s="9">
        <f>DATE(YEAR(BV26),MONTH(BV26)+1,DAY(BV26))</f>
        <v>46357</v>
      </c>
      <c r="BX26" s="9">
        <f>DATE(YEAR(BW26),MONTH(BW26)+1,DAY(BW26))</f>
        <v>46388</v>
      </c>
      <c r="BY26" s="9">
        <f>DATE(YEAR(BX26),MONTH(BX26)+1,DAY(BX26))</f>
        <v>46419</v>
      </c>
      <c r="BZ26" s="9">
        <f>DATE(YEAR(BY26),MONTH(BY26)+1,DAY(BY26))</f>
        <v>46447</v>
      </c>
      <c r="CA26" s="9">
        <f>DATE(YEAR(BZ26),MONTH(BZ26)+1,DAY(BZ26))</f>
        <v>46478</v>
      </c>
      <c r="CB26" s="9">
        <f>DATE(YEAR(CA26),MONTH(CA26)+1,DAY(CA26))</f>
        <v>46508</v>
      </c>
      <c r="CC26" s="9">
        <f>DATE(YEAR(CB26),MONTH(CB26)+1,DAY(CB26))</f>
        <v>46539</v>
      </c>
      <c r="CD26" s="9">
        <f>DATE(YEAR(CC26),MONTH(CC26)+1,DAY(CC26))</f>
        <v>46569</v>
      </c>
      <c r="CE26" s="9">
        <f>DATE(YEAR(CD26),MONTH(CD26)+1,DAY(CD26))</f>
        <v>46600</v>
      </c>
      <c r="CF26" s="9">
        <f>DATE(YEAR(CE26),MONTH(CE26)+1,DAY(CE26))</f>
        <v>46631</v>
      </c>
      <c r="CG26" s="9">
        <f>DATE(YEAR(CF26),MONTH(CF26)+1,DAY(CF26))</f>
        <v>46661</v>
      </c>
      <c r="CH26" s="9">
        <f>DATE(YEAR(CG26),MONTH(CG26)+1,DAY(CG26))</f>
        <v>46692</v>
      </c>
      <c r="CI26" s="9">
        <f>DATE(YEAR(CH26),MONTH(CH26)+1,DAY(CH26))</f>
        <v>46722</v>
      </c>
      <c r="CJ26" s="9">
        <f>DATE(YEAR(CI26),MONTH(CI26)+1,DAY(CI26))</f>
        <v>46753</v>
      </c>
      <c r="CK26" s="9">
        <f>DATE(YEAR(CJ26),MONTH(CJ26)+1,DAY(CJ26))</f>
        <v>46784</v>
      </c>
      <c r="CL26" s="9">
        <f>DATE(YEAR(CK26),MONTH(CK26)+1,DAY(CK26))</f>
        <v>46813</v>
      </c>
      <c r="CM26" s="9">
        <f>DATE(YEAR(CL26),MONTH(CL26)+1,DAY(CL26))</f>
        <v>46844</v>
      </c>
      <c r="CN26" s="9">
        <f>DATE(YEAR(CM26),MONTH(CM26)+1,DAY(CM26))</f>
        <v>46874</v>
      </c>
      <c r="CO26" s="9">
        <f>DATE(YEAR(CN26),MONTH(CN26)+1,DAY(CN26))</f>
        <v>46905</v>
      </c>
      <c r="CP26" s="9">
        <f>DATE(YEAR(CO26),MONTH(CO26)+1,DAY(CO26))</f>
        <v>46935</v>
      </c>
      <c r="CQ26" s="9">
        <f>DATE(YEAR(CP26),MONTH(CP26)+1,DAY(CP26))</f>
        <v>46966</v>
      </c>
      <c r="CR26" s="9">
        <f>DATE(YEAR(CQ26),MONTH(CQ26)+1,DAY(CQ26))</f>
        <v>46997</v>
      </c>
      <c r="CS26" s="9">
        <f>DATE(YEAR(CR26),MONTH(CR26)+1,DAY(CR26))</f>
        <v>47027</v>
      </c>
      <c r="CT26" s="9">
        <f>DATE(YEAR(CS26),MONTH(CS26)+1,DAY(CS26))</f>
        <v>47058</v>
      </c>
      <c r="CU26" s="9">
        <f>DATE(YEAR(CT26),MONTH(CT26)+1,DAY(CT26))</f>
        <v>47088</v>
      </c>
      <c r="CV26" s="9">
        <f>DATE(YEAR(CU26),MONTH(CU26)+1,DAY(CU26))</f>
        <v>47119</v>
      </c>
      <c r="CW26" s="9">
        <f>DATE(YEAR(CV26),MONTH(CV26)+1,DAY(CV26))</f>
        <v>47150</v>
      </c>
      <c r="CX26" s="9">
        <f>DATE(YEAR(CW26),MONTH(CW26)+1,DAY(CW26))</f>
        <v>47178</v>
      </c>
      <c r="CY26" s="9">
        <f>DATE(YEAR(CX26),MONTH(CX26)+1,DAY(CX26))</f>
        <v>47209</v>
      </c>
      <c r="CZ26" s="9">
        <f>DATE(YEAR(CY26),MONTH(CY26)+1,DAY(CY26))</f>
        <v>47239</v>
      </c>
      <c r="DA26" s="9">
        <f>DATE(YEAR(CZ26),MONTH(CZ26)+1,DAY(CZ26))</f>
        <v>47270</v>
      </c>
      <c r="DB26" s="9">
        <f>DATE(YEAR(DA26),MONTH(DA26)+1,DAY(DA26))</f>
        <v>47300</v>
      </c>
      <c r="DC26" s="9">
        <f>DATE(YEAR(DB26),MONTH(DB26)+1,DAY(DB26))</f>
        <v>47331</v>
      </c>
      <c r="DD26" s="9">
        <f>DATE(YEAR(DC26),MONTH(DC26)+1,DAY(DC26))</f>
        <v>47362</v>
      </c>
      <c r="DE26" s="9">
        <f>DATE(YEAR(DD26),MONTH(DD26)+1,DAY(DD26))</f>
        <v>47392</v>
      </c>
      <c r="DF26" s="9">
        <f>DATE(YEAR(DE26),MONTH(DE26)+1,DAY(DE26))</f>
        <v>47423</v>
      </c>
      <c r="DG26" s="9">
        <f>DATE(YEAR(DF26),MONTH(DF26)+1,DAY(DF26))</f>
        <v>47453</v>
      </c>
    </row>
    <row r="27">
      <c r="C27" s="6">
        <f>CONFIG!$C$14</f>
        <v>0</v>
      </c>
      <c r="D27" s="10">
        <f>CONFIG!$D32*Commandes!D9</f>
        <v>0</v>
      </c>
      <c r="E27" s="10">
        <f>CONFIG!$D32*Commandes!E9</f>
        <v>0</v>
      </c>
      <c r="F27" s="10">
        <f>CONFIG!$D32*Commandes!F9</f>
        <v>0</v>
      </c>
      <c r="G27" s="10">
        <f>CONFIG!$D32*Commandes!G9</f>
        <v>0</v>
      </c>
      <c r="H27" s="10">
        <f>CONFIG!$D32*Commandes!H9</f>
        <v>0</v>
      </c>
      <c r="I27" s="10">
        <f>CONFIG!$D32*Commandes!I9</f>
        <v>0</v>
      </c>
      <c r="J27" s="10">
        <f>CONFIG!$D32*Commandes!J9</f>
        <v>0</v>
      </c>
      <c r="K27" s="10">
        <f>CONFIG!$D32*Commandes!K9</f>
        <v>0</v>
      </c>
      <c r="L27" s="10">
        <f>CONFIG!$D32*Commandes!L9</f>
        <v>0</v>
      </c>
      <c r="M27" s="10">
        <f>CONFIG!$D32*Commandes!M9</f>
        <v>0</v>
      </c>
      <c r="N27" s="10">
        <f>CONFIG!$D32*Commandes!N9</f>
        <v>0</v>
      </c>
      <c r="O27" s="10">
        <f>CONFIG!$D32*Commandes!O9</f>
        <v>0</v>
      </c>
      <c r="P27" s="10">
        <f>CONFIG!$D32*Commandes!P9</f>
        <v>0</v>
      </c>
      <c r="Q27" s="10">
        <f>CONFIG!$D32*Commandes!Q9</f>
        <v>0</v>
      </c>
      <c r="R27" s="10">
        <f>CONFIG!$D32*Commandes!R9</f>
        <v>0</v>
      </c>
      <c r="S27" s="10">
        <f>CONFIG!$D32*Commandes!S9</f>
        <v>0</v>
      </c>
      <c r="T27" s="10">
        <f>CONFIG!$D32*Commandes!T9</f>
        <v>0</v>
      </c>
      <c r="U27" s="10">
        <f>CONFIG!$D32*Commandes!U9</f>
        <v>0</v>
      </c>
      <c r="V27" s="10">
        <f>CONFIG!$D32*Commandes!V9</f>
        <v>0</v>
      </c>
      <c r="W27" s="10">
        <f>CONFIG!$D32*Commandes!W9</f>
        <v>0</v>
      </c>
      <c r="X27" s="10">
        <f>CONFIG!$D32*Commandes!X9</f>
        <v>0</v>
      </c>
      <c r="Y27" s="10">
        <f>CONFIG!$D32*Commandes!Y9</f>
        <v>0</v>
      </c>
      <c r="Z27" s="10">
        <f>CONFIG!$D32*Commandes!Z9</f>
        <v>0</v>
      </c>
      <c r="AA27" s="10">
        <f>CONFIG!$D32*Commandes!AA9</f>
        <v>0</v>
      </c>
      <c r="AB27" s="10">
        <f>CONFIG!$D32*Commandes!AB9</f>
        <v>0</v>
      </c>
      <c r="AC27" s="10">
        <f>CONFIG!$D32*Commandes!AC9</f>
        <v>0</v>
      </c>
      <c r="AD27" s="10">
        <f>CONFIG!$D32*Commandes!AD9</f>
        <v>0</v>
      </c>
      <c r="AE27" s="10">
        <f>CONFIG!$D32*Commandes!AE9</f>
        <v>0</v>
      </c>
      <c r="AF27" s="10">
        <f>CONFIG!$D32*Commandes!AF9</f>
        <v>0</v>
      </c>
      <c r="AG27" s="10">
        <f>CONFIG!$D32*Commandes!AG9</f>
        <v>0</v>
      </c>
      <c r="AH27" s="10">
        <f>CONFIG!$D32*Commandes!AH9</f>
        <v>0</v>
      </c>
      <c r="AI27" s="10">
        <f>CONFIG!$D32*Commandes!AI9</f>
        <v>0</v>
      </c>
      <c r="AJ27" s="10">
        <f>CONFIG!$D32*Commandes!AJ9</f>
        <v>0</v>
      </c>
      <c r="AK27" s="10">
        <f>CONFIG!$D32*Commandes!AK9</f>
        <v>0</v>
      </c>
      <c r="AL27" s="10">
        <f>CONFIG!$D32*Commandes!AL9</f>
        <v>0</v>
      </c>
      <c r="AM27" s="10">
        <f>CONFIG!$D32*Commandes!AM9</f>
        <v>0</v>
      </c>
      <c r="AN27" s="10">
        <f>CONFIG!$D32*Commandes!AN9</f>
        <v>0</v>
      </c>
      <c r="AO27" s="10">
        <f>CONFIG!$D32*Commandes!AO9</f>
        <v>0</v>
      </c>
      <c r="AP27" s="10">
        <f>CONFIG!$D32*Commandes!AP9</f>
        <v>0</v>
      </c>
      <c r="AQ27" s="10">
        <f>CONFIG!$D32*Commandes!AQ9</f>
        <v>0</v>
      </c>
      <c r="AR27" s="10">
        <f>CONFIG!$D32*Commandes!AR9</f>
        <v>0</v>
      </c>
      <c r="AS27" s="10">
        <f>CONFIG!$D32*Commandes!AS9</f>
        <v>0</v>
      </c>
      <c r="AT27" s="10">
        <f>CONFIG!$D32*Commandes!AT9</f>
        <v>0</v>
      </c>
      <c r="AU27" s="10">
        <f>CONFIG!$D32*Commandes!AU9</f>
        <v>0</v>
      </c>
      <c r="AV27" s="10">
        <f>CONFIG!$D32*Commandes!AV9</f>
        <v>0</v>
      </c>
      <c r="AW27" s="10">
        <f>CONFIG!$D32*Commandes!AW9</f>
        <v>0</v>
      </c>
      <c r="AX27" s="10">
        <f>CONFIG!$D32*Commandes!AX9</f>
        <v>0</v>
      </c>
      <c r="AY27" s="10">
        <f>CONFIG!$D32*Commandes!AY9</f>
        <v>0</v>
      </c>
      <c r="AZ27" s="10">
        <f>CONFIG!$D32*Commandes!AZ9</f>
        <v>0</v>
      </c>
      <c r="BA27" s="10">
        <f>CONFIG!$D32*Commandes!BA9</f>
        <v>0</v>
      </c>
      <c r="BB27" s="10">
        <f>CONFIG!$D32*Commandes!BB9</f>
        <v>0</v>
      </c>
      <c r="BC27" s="10">
        <f>CONFIG!$D32*Commandes!BC9</f>
        <v>0</v>
      </c>
      <c r="BD27" s="10">
        <f>CONFIG!$D32*Commandes!BD9</f>
        <v>0</v>
      </c>
      <c r="BE27" s="10">
        <f>CONFIG!$D32*Commandes!BE9</f>
        <v>0</v>
      </c>
      <c r="BF27" s="10">
        <f>CONFIG!$D32*Commandes!BF9</f>
        <v>0</v>
      </c>
      <c r="BG27" s="10">
        <f>CONFIG!$D32*Commandes!BG9</f>
        <v>0</v>
      </c>
      <c r="BH27" s="10">
        <f>CONFIG!$D32*Commandes!BH9</f>
        <v>0</v>
      </c>
      <c r="BI27" s="10">
        <f>CONFIG!$D32*Commandes!BI9</f>
        <v>0</v>
      </c>
      <c r="BJ27" s="10">
        <f>CONFIG!$D32*Commandes!BJ9</f>
        <v>0</v>
      </c>
      <c r="BK27" s="10">
        <f>CONFIG!$D32*Commandes!BK9</f>
        <v>0</v>
      </c>
      <c r="BL27" s="10">
        <f>CONFIG!$D32*Commandes!BL9</f>
        <v>0</v>
      </c>
      <c r="BM27" s="10">
        <f>CONFIG!$D32*Commandes!BM9</f>
        <v>0</v>
      </c>
      <c r="BN27" s="10">
        <f>CONFIG!$D32*Commandes!BN9</f>
        <v>0</v>
      </c>
      <c r="BO27" s="10">
        <f>CONFIG!$D32*Commandes!BO9</f>
        <v>0</v>
      </c>
      <c r="BP27" s="10">
        <f>CONFIG!$D32*Commandes!BP9</f>
        <v>0</v>
      </c>
      <c r="BQ27" s="10">
        <f>CONFIG!$D32*Commandes!BQ9</f>
        <v>0</v>
      </c>
      <c r="BR27" s="10">
        <f>CONFIG!$D32*Commandes!BR9</f>
        <v>0</v>
      </c>
      <c r="BS27" s="10">
        <f>CONFIG!$D32*Commandes!BS9</f>
        <v>0</v>
      </c>
      <c r="BT27" s="10">
        <f>CONFIG!$D32*Commandes!BT9</f>
        <v>0</v>
      </c>
      <c r="BU27" s="10">
        <f>CONFIG!$D32*Commandes!BU9</f>
        <v>0</v>
      </c>
      <c r="BV27" s="10">
        <f>CONFIG!$D32*Commandes!BV9</f>
        <v>0</v>
      </c>
      <c r="BW27" s="10">
        <f>CONFIG!$D32*Commandes!BW9</f>
        <v>0</v>
      </c>
      <c r="BX27" s="10">
        <f>CONFIG!$D32*Commandes!BX9</f>
        <v>0</v>
      </c>
      <c r="BY27" s="10">
        <f>CONFIG!$D32*Commandes!BY9</f>
        <v>0</v>
      </c>
      <c r="BZ27" s="10">
        <f>CONFIG!$D32*Commandes!BZ9</f>
        <v>0</v>
      </c>
      <c r="CA27" s="10">
        <f>CONFIG!$D32*Commandes!CA9</f>
        <v>0</v>
      </c>
      <c r="CB27" s="10">
        <f>CONFIG!$D32*Commandes!CB9</f>
        <v>0</v>
      </c>
      <c r="CC27" s="10">
        <f>CONFIG!$D32*Commandes!CC9</f>
        <v>0</v>
      </c>
      <c r="CD27" s="10">
        <f>CONFIG!$D32*Commandes!CD9</f>
        <v>0</v>
      </c>
      <c r="CE27" s="10">
        <f>CONFIG!$D32*Commandes!CE9</f>
        <v>0</v>
      </c>
      <c r="CF27" s="10">
        <f>CONFIG!$D32*Commandes!CF9</f>
        <v>0</v>
      </c>
      <c r="CG27" s="10">
        <f>CONFIG!$D32*Commandes!CG9</f>
        <v>0</v>
      </c>
      <c r="CH27" s="10">
        <f>CONFIG!$D32*Commandes!CH9</f>
        <v>0</v>
      </c>
      <c r="CI27" s="10">
        <f>CONFIG!$D32*Commandes!CI9</f>
        <v>0</v>
      </c>
      <c r="CJ27" s="10">
        <f>CONFIG!$D32*Commandes!CJ9</f>
        <v>0</v>
      </c>
      <c r="CK27" s="10">
        <f>CONFIG!$D32*Commandes!CK9</f>
        <v>0</v>
      </c>
      <c r="CL27" s="10">
        <f>CONFIG!$D32*Commandes!CL9</f>
        <v>0</v>
      </c>
      <c r="CM27" s="10">
        <f>CONFIG!$D32*Commandes!CM9</f>
        <v>0</v>
      </c>
      <c r="CN27" s="10">
        <f>CONFIG!$D32*Commandes!CN9</f>
        <v>0</v>
      </c>
      <c r="CO27" s="10">
        <f>CONFIG!$D32*Commandes!CO9</f>
        <v>0</v>
      </c>
      <c r="CP27" s="10">
        <f>CONFIG!$D32*Commandes!CP9</f>
        <v>0</v>
      </c>
      <c r="CQ27" s="10">
        <f>CONFIG!$D32*Commandes!CQ9</f>
        <v>0</v>
      </c>
      <c r="CR27" s="10">
        <f>CONFIG!$D32*Commandes!CR9</f>
        <v>0</v>
      </c>
      <c r="CS27" s="10">
        <f>CONFIG!$D32*Commandes!CS9</f>
        <v>0</v>
      </c>
      <c r="CT27" s="10">
        <f>CONFIG!$D32*Commandes!CT9</f>
        <v>0</v>
      </c>
      <c r="CU27" s="10">
        <f>CONFIG!$D32*Commandes!CU9</f>
        <v>0</v>
      </c>
      <c r="CV27" s="10">
        <f>CONFIG!$D32*Commandes!CV9</f>
        <v>0</v>
      </c>
      <c r="CW27" s="10">
        <f>CONFIG!$D32*Commandes!CW9</f>
        <v>0</v>
      </c>
      <c r="CX27" s="10">
        <f>CONFIG!$D32*Commandes!CX9</f>
        <v>0</v>
      </c>
      <c r="CY27" s="10">
        <f>CONFIG!$D32*Commandes!CY9</f>
        <v>0</v>
      </c>
      <c r="CZ27" s="10">
        <f>CONFIG!$D32*Commandes!CZ9</f>
        <v>0</v>
      </c>
      <c r="DA27" s="10">
        <f>CONFIG!$D32*Commandes!DA9</f>
        <v>0</v>
      </c>
      <c r="DB27" s="10">
        <f>CONFIG!$D32*Commandes!DB9</f>
        <v>0</v>
      </c>
      <c r="DC27" s="10">
        <f>CONFIG!$D32*Commandes!DC9</f>
        <v>0</v>
      </c>
      <c r="DD27" s="10">
        <f>CONFIG!$D32*Commandes!DD9</f>
        <v>0</v>
      </c>
      <c r="DE27" s="10">
        <f>CONFIG!$D32*Commandes!DE9</f>
        <v>0</v>
      </c>
      <c r="DF27" s="10">
        <f>CONFIG!$D32*Commandes!DF9</f>
        <v>0</v>
      </c>
      <c r="DG27" s="10">
        <f>CONFIG!$D32*Commandes!DG9</f>
        <v>0</v>
      </c>
    </row>
    <row r="28">
      <c r="C28" s="6">
        <f>CONFIG!$C$15</f>
        <v>0</v>
      </c>
      <c r="D28" s="10">
        <f>CONFIG!$D33*Commandes!D10</f>
        <v>0</v>
      </c>
      <c r="E28" s="10">
        <f>CONFIG!$D33*Commandes!E10</f>
        <v>0</v>
      </c>
      <c r="F28" s="10">
        <f>CONFIG!$D33*Commandes!F10</f>
        <v>0</v>
      </c>
      <c r="G28" s="10">
        <f>CONFIG!$D33*Commandes!G10</f>
        <v>0</v>
      </c>
      <c r="H28" s="10">
        <f>CONFIG!$D33*Commandes!H10</f>
        <v>0</v>
      </c>
      <c r="I28" s="10">
        <f>CONFIG!$D33*Commandes!I10</f>
        <v>0</v>
      </c>
      <c r="J28" s="10">
        <f>CONFIG!$D33*Commandes!J10</f>
        <v>0</v>
      </c>
      <c r="K28" s="10">
        <f>CONFIG!$D33*Commandes!K10</f>
        <v>0</v>
      </c>
      <c r="L28" s="10">
        <f>CONFIG!$D33*Commandes!L10</f>
        <v>0</v>
      </c>
      <c r="M28" s="10">
        <f>CONFIG!$D33*Commandes!M10</f>
        <v>0</v>
      </c>
      <c r="N28" s="10">
        <f>CONFIG!$D33*Commandes!N10</f>
        <v>0</v>
      </c>
      <c r="O28" s="10">
        <f>CONFIG!$D33*Commandes!O10</f>
        <v>0</v>
      </c>
      <c r="P28" s="10">
        <f>CONFIG!$D33*Commandes!P10</f>
        <v>0</v>
      </c>
      <c r="Q28" s="10">
        <f>CONFIG!$D33*Commandes!Q10</f>
        <v>0</v>
      </c>
      <c r="R28" s="10">
        <f>CONFIG!$D33*Commandes!R10</f>
        <v>0</v>
      </c>
      <c r="S28" s="10">
        <f>CONFIG!$D33*Commandes!S10</f>
        <v>0</v>
      </c>
      <c r="T28" s="10">
        <f>CONFIG!$D33*Commandes!T10</f>
        <v>0</v>
      </c>
      <c r="U28" s="10">
        <f>CONFIG!$D33*Commandes!U10</f>
        <v>0</v>
      </c>
      <c r="V28" s="10">
        <f>CONFIG!$D33*Commandes!V10</f>
        <v>0</v>
      </c>
      <c r="W28" s="10">
        <f>CONFIG!$D33*Commandes!W10</f>
        <v>0</v>
      </c>
      <c r="X28" s="10">
        <f>CONFIG!$D33*Commandes!X10</f>
        <v>0</v>
      </c>
      <c r="Y28" s="10">
        <f>CONFIG!$D33*Commandes!Y10</f>
        <v>0</v>
      </c>
      <c r="Z28" s="10">
        <f>CONFIG!$D33*Commandes!Z10</f>
        <v>0</v>
      </c>
      <c r="AA28" s="10">
        <f>CONFIG!$D33*Commandes!AA10</f>
        <v>0</v>
      </c>
      <c r="AB28" s="10">
        <f>CONFIG!$D33*Commandes!AB10</f>
        <v>0</v>
      </c>
      <c r="AC28" s="10">
        <f>CONFIG!$D33*Commandes!AC10</f>
        <v>0</v>
      </c>
      <c r="AD28" s="10">
        <f>CONFIG!$D33*Commandes!AD10</f>
        <v>0</v>
      </c>
      <c r="AE28" s="10">
        <f>CONFIG!$D33*Commandes!AE10</f>
        <v>0</v>
      </c>
      <c r="AF28" s="10">
        <f>CONFIG!$D33*Commandes!AF10</f>
        <v>0</v>
      </c>
      <c r="AG28" s="10">
        <f>CONFIG!$D33*Commandes!AG10</f>
        <v>0</v>
      </c>
      <c r="AH28" s="10">
        <f>CONFIG!$D33*Commandes!AH10</f>
        <v>0</v>
      </c>
      <c r="AI28" s="10">
        <f>CONFIG!$D33*Commandes!AI10</f>
        <v>0</v>
      </c>
      <c r="AJ28" s="10">
        <f>CONFIG!$D33*Commandes!AJ10</f>
        <v>0</v>
      </c>
      <c r="AK28" s="10">
        <f>CONFIG!$D33*Commandes!AK10</f>
        <v>0</v>
      </c>
      <c r="AL28" s="10">
        <f>CONFIG!$D33*Commandes!AL10</f>
        <v>0</v>
      </c>
      <c r="AM28" s="10">
        <f>CONFIG!$D33*Commandes!AM10</f>
        <v>0</v>
      </c>
      <c r="AN28" s="10">
        <f>CONFIG!$D33*Commandes!AN10</f>
        <v>0</v>
      </c>
      <c r="AO28" s="10">
        <f>CONFIG!$D33*Commandes!AO10</f>
        <v>0</v>
      </c>
      <c r="AP28" s="10">
        <f>CONFIG!$D33*Commandes!AP10</f>
        <v>0</v>
      </c>
      <c r="AQ28" s="10">
        <f>CONFIG!$D33*Commandes!AQ10</f>
        <v>0</v>
      </c>
      <c r="AR28" s="10">
        <f>CONFIG!$D33*Commandes!AR10</f>
        <v>0</v>
      </c>
      <c r="AS28" s="10">
        <f>CONFIG!$D33*Commandes!AS10</f>
        <v>0</v>
      </c>
      <c r="AT28" s="10">
        <f>CONFIG!$D33*Commandes!AT10</f>
        <v>0</v>
      </c>
      <c r="AU28" s="10">
        <f>CONFIG!$D33*Commandes!AU10</f>
        <v>0</v>
      </c>
      <c r="AV28" s="10">
        <f>CONFIG!$D33*Commandes!AV10</f>
        <v>0</v>
      </c>
      <c r="AW28" s="10">
        <f>CONFIG!$D33*Commandes!AW10</f>
        <v>0</v>
      </c>
      <c r="AX28" s="10">
        <f>CONFIG!$D33*Commandes!AX10</f>
        <v>0</v>
      </c>
      <c r="AY28" s="10">
        <f>CONFIG!$D33*Commandes!AY10</f>
        <v>0</v>
      </c>
      <c r="AZ28" s="10">
        <f>CONFIG!$D33*Commandes!AZ10</f>
        <v>0</v>
      </c>
      <c r="BA28" s="10">
        <f>CONFIG!$D33*Commandes!BA10</f>
        <v>0</v>
      </c>
      <c r="BB28" s="10">
        <f>CONFIG!$D33*Commandes!BB10</f>
        <v>0</v>
      </c>
      <c r="BC28" s="10">
        <f>CONFIG!$D33*Commandes!BC10</f>
        <v>0</v>
      </c>
      <c r="BD28" s="10">
        <f>CONFIG!$D33*Commandes!BD10</f>
        <v>0</v>
      </c>
      <c r="BE28" s="10">
        <f>CONFIG!$D33*Commandes!BE10</f>
        <v>0</v>
      </c>
      <c r="BF28" s="10">
        <f>CONFIG!$D33*Commandes!BF10</f>
        <v>0</v>
      </c>
      <c r="BG28" s="10">
        <f>CONFIG!$D33*Commandes!BG10</f>
        <v>0</v>
      </c>
      <c r="BH28" s="10">
        <f>CONFIG!$D33*Commandes!BH10</f>
        <v>0</v>
      </c>
      <c r="BI28" s="10">
        <f>CONFIG!$D33*Commandes!BI10</f>
        <v>0</v>
      </c>
      <c r="BJ28" s="10">
        <f>CONFIG!$D33*Commandes!BJ10</f>
        <v>0</v>
      </c>
      <c r="BK28" s="10">
        <f>CONFIG!$D33*Commandes!BK10</f>
        <v>0</v>
      </c>
      <c r="BL28" s="10">
        <f>CONFIG!$D33*Commandes!BL10</f>
        <v>0</v>
      </c>
      <c r="BM28" s="10">
        <f>CONFIG!$D33*Commandes!BM10</f>
        <v>0</v>
      </c>
      <c r="BN28" s="10">
        <f>CONFIG!$D33*Commandes!BN10</f>
        <v>0</v>
      </c>
      <c r="BO28" s="10">
        <f>CONFIG!$D33*Commandes!BO10</f>
        <v>0</v>
      </c>
      <c r="BP28" s="10">
        <f>CONFIG!$D33*Commandes!BP10</f>
        <v>0</v>
      </c>
      <c r="BQ28" s="10">
        <f>CONFIG!$D33*Commandes!BQ10</f>
        <v>0</v>
      </c>
      <c r="BR28" s="10">
        <f>CONFIG!$D33*Commandes!BR10</f>
        <v>0</v>
      </c>
      <c r="BS28" s="10">
        <f>CONFIG!$D33*Commandes!BS10</f>
        <v>0</v>
      </c>
      <c r="BT28" s="10">
        <f>CONFIG!$D33*Commandes!BT10</f>
        <v>0</v>
      </c>
      <c r="BU28" s="10">
        <f>CONFIG!$D33*Commandes!BU10</f>
        <v>0</v>
      </c>
      <c r="BV28" s="10">
        <f>CONFIG!$D33*Commandes!BV10</f>
        <v>0</v>
      </c>
      <c r="BW28" s="10">
        <f>CONFIG!$D33*Commandes!BW10</f>
        <v>0</v>
      </c>
      <c r="BX28" s="10">
        <f>CONFIG!$D33*Commandes!BX10</f>
        <v>0</v>
      </c>
      <c r="BY28" s="10">
        <f>CONFIG!$D33*Commandes!BY10</f>
        <v>0</v>
      </c>
      <c r="BZ28" s="10">
        <f>CONFIG!$D33*Commandes!BZ10</f>
        <v>0</v>
      </c>
      <c r="CA28" s="10">
        <f>CONFIG!$D33*Commandes!CA10</f>
        <v>0</v>
      </c>
      <c r="CB28" s="10">
        <f>CONFIG!$D33*Commandes!CB10</f>
        <v>0</v>
      </c>
      <c r="CC28" s="10">
        <f>CONFIG!$D33*Commandes!CC10</f>
        <v>0</v>
      </c>
      <c r="CD28" s="10">
        <f>CONFIG!$D33*Commandes!CD10</f>
        <v>0</v>
      </c>
      <c r="CE28" s="10">
        <f>CONFIG!$D33*Commandes!CE10</f>
        <v>0</v>
      </c>
      <c r="CF28" s="10">
        <f>CONFIG!$D33*Commandes!CF10</f>
        <v>0</v>
      </c>
      <c r="CG28" s="10">
        <f>CONFIG!$D33*Commandes!CG10</f>
        <v>0</v>
      </c>
      <c r="CH28" s="10">
        <f>CONFIG!$D33*Commandes!CH10</f>
        <v>0</v>
      </c>
      <c r="CI28" s="10">
        <f>CONFIG!$D33*Commandes!CI10</f>
        <v>0</v>
      </c>
      <c r="CJ28" s="10">
        <f>CONFIG!$D33*Commandes!CJ10</f>
        <v>0</v>
      </c>
      <c r="CK28" s="10">
        <f>CONFIG!$D33*Commandes!CK10</f>
        <v>0</v>
      </c>
      <c r="CL28" s="10">
        <f>CONFIG!$D33*Commandes!CL10</f>
        <v>0</v>
      </c>
      <c r="CM28" s="10">
        <f>CONFIG!$D33*Commandes!CM10</f>
        <v>0</v>
      </c>
      <c r="CN28" s="10">
        <f>CONFIG!$D33*Commandes!CN10</f>
        <v>0</v>
      </c>
      <c r="CO28" s="10">
        <f>CONFIG!$D33*Commandes!CO10</f>
        <v>0</v>
      </c>
      <c r="CP28" s="10">
        <f>CONFIG!$D33*Commandes!CP10</f>
        <v>0</v>
      </c>
      <c r="CQ28" s="10">
        <f>CONFIG!$D33*Commandes!CQ10</f>
        <v>0</v>
      </c>
      <c r="CR28" s="10">
        <f>CONFIG!$D33*Commandes!CR10</f>
        <v>0</v>
      </c>
      <c r="CS28" s="10">
        <f>CONFIG!$D33*Commandes!CS10</f>
        <v>0</v>
      </c>
      <c r="CT28" s="10">
        <f>CONFIG!$D33*Commandes!CT10</f>
        <v>0</v>
      </c>
      <c r="CU28" s="10">
        <f>CONFIG!$D33*Commandes!CU10</f>
        <v>0</v>
      </c>
      <c r="CV28" s="10">
        <f>CONFIG!$D33*Commandes!CV10</f>
        <v>0</v>
      </c>
      <c r="CW28" s="10">
        <f>CONFIG!$D33*Commandes!CW10</f>
        <v>0</v>
      </c>
      <c r="CX28" s="10">
        <f>CONFIG!$D33*Commandes!CX10</f>
        <v>0</v>
      </c>
      <c r="CY28" s="10">
        <f>CONFIG!$D33*Commandes!CY10</f>
        <v>0</v>
      </c>
      <c r="CZ28" s="10">
        <f>CONFIG!$D33*Commandes!CZ10</f>
        <v>0</v>
      </c>
      <c r="DA28" s="10">
        <f>CONFIG!$D33*Commandes!DA10</f>
        <v>0</v>
      </c>
      <c r="DB28" s="10">
        <f>CONFIG!$D33*Commandes!DB10</f>
        <v>0</v>
      </c>
      <c r="DC28" s="10">
        <f>CONFIG!$D33*Commandes!DC10</f>
        <v>0</v>
      </c>
      <c r="DD28" s="10">
        <f>CONFIG!$D33*Commandes!DD10</f>
        <v>0</v>
      </c>
      <c r="DE28" s="10">
        <f>CONFIG!$D33*Commandes!DE10</f>
        <v>0</v>
      </c>
      <c r="DF28" s="10">
        <f>CONFIG!$D33*Commandes!DF10</f>
        <v>0</v>
      </c>
      <c r="DG28" s="10">
        <f>CONFIG!$D33*Commandes!DG10</f>
        <v>0</v>
      </c>
    </row>
    <row r="29">
      <c r="C29" s="6">
        <f>CONFIG!$C$16</f>
        <v>0</v>
      </c>
      <c r="D29" s="10">
        <f>CONFIG!$D34*Commandes!D11</f>
        <v>0</v>
      </c>
      <c r="E29" s="10">
        <f>CONFIG!$D34*Commandes!E11</f>
        <v>0</v>
      </c>
      <c r="F29" s="10">
        <f>CONFIG!$D34*Commandes!F11</f>
        <v>0</v>
      </c>
      <c r="G29" s="10">
        <f>CONFIG!$D34*Commandes!G11</f>
        <v>0</v>
      </c>
      <c r="H29" s="10">
        <f>CONFIG!$D34*Commandes!H11</f>
        <v>0</v>
      </c>
      <c r="I29" s="10">
        <f>CONFIG!$D34*Commandes!I11</f>
        <v>0</v>
      </c>
      <c r="J29" s="10">
        <f>CONFIG!$D34*Commandes!J11</f>
        <v>0</v>
      </c>
      <c r="K29" s="10">
        <f>CONFIG!$D34*Commandes!K11</f>
        <v>0</v>
      </c>
      <c r="L29" s="10">
        <f>CONFIG!$D34*Commandes!L11</f>
        <v>0</v>
      </c>
      <c r="M29" s="10">
        <f>CONFIG!$D34*Commandes!M11</f>
        <v>0</v>
      </c>
      <c r="N29" s="10">
        <f>CONFIG!$D34*Commandes!N11</f>
        <v>0</v>
      </c>
      <c r="O29" s="10">
        <f>CONFIG!$D34*Commandes!O11</f>
        <v>0</v>
      </c>
      <c r="P29" s="10">
        <f>CONFIG!$D34*Commandes!P11</f>
        <v>0</v>
      </c>
      <c r="Q29" s="10">
        <f>CONFIG!$D34*Commandes!Q11</f>
        <v>0</v>
      </c>
      <c r="R29" s="10">
        <f>CONFIG!$D34*Commandes!R11</f>
        <v>0</v>
      </c>
      <c r="S29" s="10">
        <f>CONFIG!$D34*Commandes!S11</f>
        <v>0</v>
      </c>
      <c r="T29" s="10">
        <f>CONFIG!$D34*Commandes!T11</f>
        <v>0</v>
      </c>
      <c r="U29" s="10">
        <f>CONFIG!$D34*Commandes!U11</f>
        <v>0</v>
      </c>
      <c r="V29" s="10">
        <f>CONFIG!$D34*Commandes!V11</f>
        <v>0</v>
      </c>
      <c r="W29" s="10">
        <f>CONFIG!$D34*Commandes!W11</f>
        <v>0</v>
      </c>
      <c r="X29" s="10">
        <f>CONFIG!$D34*Commandes!X11</f>
        <v>0</v>
      </c>
      <c r="Y29" s="10">
        <f>CONFIG!$D34*Commandes!Y11</f>
        <v>0</v>
      </c>
      <c r="Z29" s="10">
        <f>CONFIG!$D34*Commandes!Z11</f>
        <v>0</v>
      </c>
      <c r="AA29" s="10">
        <f>CONFIG!$D34*Commandes!AA11</f>
        <v>0</v>
      </c>
      <c r="AB29" s="10">
        <f>CONFIG!$D34*Commandes!AB11</f>
        <v>0</v>
      </c>
      <c r="AC29" s="10">
        <f>CONFIG!$D34*Commandes!AC11</f>
        <v>0</v>
      </c>
      <c r="AD29" s="10">
        <f>CONFIG!$D34*Commandes!AD11</f>
        <v>0</v>
      </c>
      <c r="AE29" s="10">
        <f>CONFIG!$D34*Commandes!AE11</f>
        <v>0</v>
      </c>
      <c r="AF29" s="10">
        <f>CONFIG!$D34*Commandes!AF11</f>
        <v>0</v>
      </c>
      <c r="AG29" s="10">
        <f>CONFIG!$D34*Commandes!AG11</f>
        <v>0</v>
      </c>
      <c r="AH29" s="10">
        <f>CONFIG!$D34*Commandes!AH11</f>
        <v>0</v>
      </c>
      <c r="AI29" s="10">
        <f>CONFIG!$D34*Commandes!AI11</f>
        <v>0</v>
      </c>
      <c r="AJ29" s="10">
        <f>CONFIG!$D34*Commandes!AJ11</f>
        <v>0</v>
      </c>
      <c r="AK29" s="10">
        <f>CONFIG!$D34*Commandes!AK11</f>
        <v>0</v>
      </c>
      <c r="AL29" s="10">
        <f>CONFIG!$D34*Commandes!AL11</f>
        <v>0</v>
      </c>
      <c r="AM29" s="10">
        <f>CONFIG!$D34*Commandes!AM11</f>
        <v>0</v>
      </c>
      <c r="AN29" s="10">
        <f>CONFIG!$D34*Commandes!AN11</f>
        <v>0</v>
      </c>
      <c r="AO29" s="10">
        <f>CONFIG!$D34*Commandes!AO11</f>
        <v>0</v>
      </c>
      <c r="AP29" s="10">
        <f>CONFIG!$D34*Commandes!AP11</f>
        <v>0</v>
      </c>
      <c r="AQ29" s="10">
        <f>CONFIG!$D34*Commandes!AQ11</f>
        <v>0</v>
      </c>
      <c r="AR29" s="10">
        <f>CONFIG!$D34*Commandes!AR11</f>
        <v>0</v>
      </c>
      <c r="AS29" s="10">
        <f>CONFIG!$D34*Commandes!AS11</f>
        <v>0</v>
      </c>
      <c r="AT29" s="10">
        <f>CONFIG!$D34*Commandes!AT11</f>
        <v>0</v>
      </c>
      <c r="AU29" s="10">
        <f>CONFIG!$D34*Commandes!AU11</f>
        <v>0</v>
      </c>
      <c r="AV29" s="10">
        <f>CONFIG!$D34*Commandes!AV11</f>
        <v>0</v>
      </c>
      <c r="AW29" s="10">
        <f>CONFIG!$D34*Commandes!AW11</f>
        <v>0</v>
      </c>
      <c r="AX29" s="10">
        <f>CONFIG!$D34*Commandes!AX11</f>
        <v>0</v>
      </c>
      <c r="AY29" s="10">
        <f>CONFIG!$D34*Commandes!AY11</f>
        <v>0</v>
      </c>
      <c r="AZ29" s="10">
        <f>CONFIG!$D34*Commandes!AZ11</f>
        <v>0</v>
      </c>
      <c r="BA29" s="10">
        <f>CONFIG!$D34*Commandes!BA11</f>
        <v>0</v>
      </c>
      <c r="BB29" s="10">
        <f>CONFIG!$D34*Commandes!BB11</f>
        <v>0</v>
      </c>
      <c r="BC29" s="10">
        <f>CONFIG!$D34*Commandes!BC11</f>
        <v>0</v>
      </c>
      <c r="BD29" s="10">
        <f>CONFIG!$D34*Commandes!BD11</f>
        <v>0</v>
      </c>
      <c r="BE29" s="10">
        <f>CONFIG!$D34*Commandes!BE11</f>
        <v>0</v>
      </c>
      <c r="BF29" s="10">
        <f>CONFIG!$D34*Commandes!BF11</f>
        <v>0</v>
      </c>
      <c r="BG29" s="10">
        <f>CONFIG!$D34*Commandes!BG11</f>
        <v>0</v>
      </c>
      <c r="BH29" s="10">
        <f>CONFIG!$D34*Commandes!BH11</f>
        <v>0</v>
      </c>
      <c r="BI29" s="10">
        <f>CONFIG!$D34*Commandes!BI11</f>
        <v>0</v>
      </c>
      <c r="BJ29" s="10">
        <f>CONFIG!$D34*Commandes!BJ11</f>
        <v>0</v>
      </c>
      <c r="BK29" s="10">
        <f>CONFIG!$D34*Commandes!BK11</f>
        <v>0</v>
      </c>
      <c r="BL29" s="10">
        <f>CONFIG!$D34*Commandes!BL11</f>
        <v>0</v>
      </c>
      <c r="BM29" s="10">
        <f>CONFIG!$D34*Commandes!BM11</f>
        <v>0</v>
      </c>
      <c r="BN29" s="10">
        <f>CONFIG!$D34*Commandes!BN11</f>
        <v>0</v>
      </c>
      <c r="BO29" s="10">
        <f>CONFIG!$D34*Commandes!BO11</f>
        <v>0</v>
      </c>
      <c r="BP29" s="10">
        <f>CONFIG!$D34*Commandes!BP11</f>
        <v>0</v>
      </c>
      <c r="BQ29" s="10">
        <f>CONFIG!$D34*Commandes!BQ11</f>
        <v>0</v>
      </c>
      <c r="BR29" s="10">
        <f>CONFIG!$D34*Commandes!BR11</f>
        <v>0</v>
      </c>
      <c r="BS29" s="10">
        <f>CONFIG!$D34*Commandes!BS11</f>
        <v>0</v>
      </c>
      <c r="BT29" s="10">
        <f>CONFIG!$D34*Commandes!BT11</f>
        <v>0</v>
      </c>
      <c r="BU29" s="10">
        <f>CONFIG!$D34*Commandes!BU11</f>
        <v>0</v>
      </c>
      <c r="BV29" s="10">
        <f>CONFIG!$D34*Commandes!BV11</f>
        <v>0</v>
      </c>
      <c r="BW29" s="10">
        <f>CONFIG!$D34*Commandes!BW11</f>
        <v>0</v>
      </c>
      <c r="BX29" s="10">
        <f>CONFIG!$D34*Commandes!BX11</f>
        <v>0</v>
      </c>
      <c r="BY29" s="10">
        <f>CONFIG!$D34*Commandes!BY11</f>
        <v>0</v>
      </c>
      <c r="BZ29" s="10">
        <f>CONFIG!$D34*Commandes!BZ11</f>
        <v>0</v>
      </c>
      <c r="CA29" s="10">
        <f>CONFIG!$D34*Commandes!CA11</f>
        <v>0</v>
      </c>
      <c r="CB29" s="10">
        <f>CONFIG!$D34*Commandes!CB11</f>
        <v>0</v>
      </c>
      <c r="CC29" s="10">
        <f>CONFIG!$D34*Commandes!CC11</f>
        <v>0</v>
      </c>
      <c r="CD29" s="10">
        <f>CONFIG!$D34*Commandes!CD11</f>
        <v>0</v>
      </c>
      <c r="CE29" s="10">
        <f>CONFIG!$D34*Commandes!CE11</f>
        <v>0</v>
      </c>
      <c r="CF29" s="10">
        <f>CONFIG!$D34*Commandes!CF11</f>
        <v>0</v>
      </c>
      <c r="CG29" s="10">
        <f>CONFIG!$D34*Commandes!CG11</f>
        <v>0</v>
      </c>
      <c r="CH29" s="10">
        <f>CONFIG!$D34*Commandes!CH11</f>
        <v>0</v>
      </c>
      <c r="CI29" s="10">
        <f>CONFIG!$D34*Commandes!CI11</f>
        <v>0</v>
      </c>
      <c r="CJ29" s="10">
        <f>CONFIG!$D34*Commandes!CJ11</f>
        <v>0</v>
      </c>
      <c r="CK29" s="10">
        <f>CONFIG!$D34*Commandes!CK11</f>
        <v>0</v>
      </c>
      <c r="CL29" s="10">
        <f>CONFIG!$D34*Commandes!CL11</f>
        <v>0</v>
      </c>
      <c r="CM29" s="10">
        <f>CONFIG!$D34*Commandes!CM11</f>
        <v>0</v>
      </c>
      <c r="CN29" s="10">
        <f>CONFIG!$D34*Commandes!CN11</f>
        <v>0</v>
      </c>
      <c r="CO29" s="10">
        <f>CONFIG!$D34*Commandes!CO11</f>
        <v>0</v>
      </c>
      <c r="CP29" s="10">
        <f>CONFIG!$D34*Commandes!CP11</f>
        <v>0</v>
      </c>
      <c r="CQ29" s="10">
        <f>CONFIG!$D34*Commandes!CQ11</f>
        <v>0</v>
      </c>
      <c r="CR29" s="10">
        <f>CONFIG!$D34*Commandes!CR11</f>
        <v>0</v>
      </c>
      <c r="CS29" s="10">
        <f>CONFIG!$D34*Commandes!CS11</f>
        <v>0</v>
      </c>
      <c r="CT29" s="10">
        <f>CONFIG!$D34*Commandes!CT11</f>
        <v>0</v>
      </c>
      <c r="CU29" s="10">
        <f>CONFIG!$D34*Commandes!CU11</f>
        <v>0</v>
      </c>
      <c r="CV29" s="10">
        <f>CONFIG!$D34*Commandes!CV11</f>
        <v>0</v>
      </c>
      <c r="CW29" s="10">
        <f>CONFIG!$D34*Commandes!CW11</f>
        <v>0</v>
      </c>
      <c r="CX29" s="10">
        <f>CONFIG!$D34*Commandes!CX11</f>
        <v>0</v>
      </c>
      <c r="CY29" s="10">
        <f>CONFIG!$D34*Commandes!CY11</f>
        <v>0</v>
      </c>
      <c r="CZ29" s="10">
        <f>CONFIG!$D34*Commandes!CZ11</f>
        <v>0</v>
      </c>
      <c r="DA29" s="10">
        <f>CONFIG!$D34*Commandes!DA11</f>
        <v>0</v>
      </c>
      <c r="DB29" s="10">
        <f>CONFIG!$D34*Commandes!DB11</f>
        <v>0</v>
      </c>
      <c r="DC29" s="10">
        <f>CONFIG!$D34*Commandes!DC11</f>
        <v>0</v>
      </c>
      <c r="DD29" s="10">
        <f>CONFIG!$D34*Commandes!DD11</f>
        <v>0</v>
      </c>
      <c r="DE29" s="10">
        <f>CONFIG!$D34*Commandes!DE11</f>
        <v>0</v>
      </c>
      <c r="DF29" s="10">
        <f>CONFIG!$D34*Commandes!DF11</f>
        <v>0</v>
      </c>
      <c r="DG29" s="10">
        <f>CONFIG!$D34*Commandes!DG11</f>
        <v>0</v>
      </c>
    </row>
    <row r="30">
      <c r="C30" s="6">
        <f>CONFIG!$C$17</f>
        <v>0</v>
      </c>
      <c r="D30" s="10">
        <f>CONFIG!$D35*Commandes!D12</f>
        <v>0</v>
      </c>
      <c r="E30" s="10">
        <f>CONFIG!$D35*Commandes!E12</f>
        <v>0</v>
      </c>
      <c r="F30" s="10">
        <f>CONFIG!$D35*Commandes!F12</f>
        <v>0</v>
      </c>
      <c r="G30" s="10">
        <f>CONFIG!$D35*Commandes!G12</f>
        <v>0</v>
      </c>
      <c r="H30" s="10">
        <f>CONFIG!$D35*Commandes!H12</f>
        <v>0</v>
      </c>
      <c r="I30" s="10">
        <f>CONFIG!$D35*Commandes!I12</f>
        <v>0</v>
      </c>
      <c r="J30" s="10">
        <f>CONFIG!$D35*Commandes!J12</f>
        <v>0</v>
      </c>
      <c r="K30" s="10">
        <f>CONFIG!$D35*Commandes!K12</f>
        <v>0</v>
      </c>
      <c r="L30" s="10">
        <f>CONFIG!$D35*Commandes!L12</f>
        <v>0</v>
      </c>
      <c r="M30" s="10">
        <f>CONFIG!$D35*Commandes!M12</f>
        <v>0</v>
      </c>
      <c r="N30" s="10">
        <f>CONFIG!$D35*Commandes!N12</f>
        <v>0</v>
      </c>
      <c r="O30" s="10">
        <f>CONFIG!$D35*Commandes!O12</f>
        <v>0</v>
      </c>
      <c r="P30" s="10">
        <f>CONFIG!$D35*Commandes!P12</f>
        <v>0</v>
      </c>
      <c r="Q30" s="10">
        <f>CONFIG!$D35*Commandes!Q12</f>
        <v>0</v>
      </c>
      <c r="R30" s="10">
        <f>CONFIG!$D35*Commandes!R12</f>
        <v>0</v>
      </c>
      <c r="S30" s="10">
        <f>CONFIG!$D35*Commandes!S12</f>
        <v>0</v>
      </c>
      <c r="T30" s="10">
        <f>CONFIG!$D35*Commandes!T12</f>
        <v>0</v>
      </c>
      <c r="U30" s="10">
        <f>CONFIG!$D35*Commandes!U12</f>
        <v>0</v>
      </c>
      <c r="V30" s="10">
        <f>CONFIG!$D35*Commandes!V12</f>
        <v>0</v>
      </c>
      <c r="W30" s="10">
        <f>CONFIG!$D35*Commandes!W12</f>
        <v>0</v>
      </c>
      <c r="X30" s="10">
        <f>CONFIG!$D35*Commandes!X12</f>
        <v>0</v>
      </c>
      <c r="Y30" s="10">
        <f>CONFIG!$D35*Commandes!Y12</f>
        <v>0</v>
      </c>
      <c r="Z30" s="10">
        <f>CONFIG!$D35*Commandes!Z12</f>
        <v>0</v>
      </c>
      <c r="AA30" s="10">
        <f>CONFIG!$D35*Commandes!AA12</f>
        <v>0</v>
      </c>
      <c r="AB30" s="10">
        <f>CONFIG!$D35*Commandes!AB12</f>
        <v>0</v>
      </c>
      <c r="AC30" s="10">
        <f>CONFIG!$D35*Commandes!AC12</f>
        <v>0</v>
      </c>
      <c r="AD30" s="10">
        <f>CONFIG!$D35*Commandes!AD12</f>
        <v>0</v>
      </c>
      <c r="AE30" s="10">
        <f>CONFIG!$D35*Commandes!AE12</f>
        <v>0</v>
      </c>
      <c r="AF30" s="10">
        <f>CONFIG!$D35*Commandes!AF12</f>
        <v>0</v>
      </c>
      <c r="AG30" s="10">
        <f>CONFIG!$D35*Commandes!AG12</f>
        <v>0</v>
      </c>
      <c r="AH30" s="10">
        <f>CONFIG!$D35*Commandes!AH12</f>
        <v>0</v>
      </c>
      <c r="AI30" s="10">
        <f>CONFIG!$D35*Commandes!AI12</f>
        <v>0</v>
      </c>
      <c r="AJ30" s="10">
        <f>CONFIG!$D35*Commandes!AJ12</f>
        <v>0</v>
      </c>
      <c r="AK30" s="10">
        <f>CONFIG!$D35*Commandes!AK12</f>
        <v>0</v>
      </c>
      <c r="AL30" s="10">
        <f>CONFIG!$D35*Commandes!AL12</f>
        <v>0</v>
      </c>
      <c r="AM30" s="10">
        <f>CONFIG!$D35*Commandes!AM12</f>
        <v>0</v>
      </c>
      <c r="AN30" s="10">
        <f>CONFIG!$D35*Commandes!AN12</f>
        <v>0</v>
      </c>
      <c r="AO30" s="10">
        <f>CONFIG!$D35*Commandes!AO12</f>
        <v>0</v>
      </c>
      <c r="AP30" s="10">
        <f>CONFIG!$D35*Commandes!AP12</f>
        <v>0</v>
      </c>
      <c r="AQ30" s="10">
        <f>CONFIG!$D35*Commandes!AQ12</f>
        <v>0</v>
      </c>
      <c r="AR30" s="10">
        <f>CONFIG!$D35*Commandes!AR12</f>
        <v>0</v>
      </c>
      <c r="AS30" s="10">
        <f>CONFIG!$D35*Commandes!AS12</f>
        <v>0</v>
      </c>
      <c r="AT30" s="10">
        <f>CONFIG!$D35*Commandes!AT12</f>
        <v>0</v>
      </c>
      <c r="AU30" s="10">
        <f>CONFIG!$D35*Commandes!AU12</f>
        <v>0</v>
      </c>
      <c r="AV30" s="10">
        <f>CONFIG!$D35*Commandes!AV12</f>
        <v>0</v>
      </c>
      <c r="AW30" s="10">
        <f>CONFIG!$D35*Commandes!AW12</f>
        <v>0</v>
      </c>
      <c r="AX30" s="10">
        <f>CONFIG!$D35*Commandes!AX12</f>
        <v>0</v>
      </c>
      <c r="AY30" s="10">
        <f>CONFIG!$D35*Commandes!AY12</f>
        <v>0</v>
      </c>
      <c r="AZ30" s="10">
        <f>CONFIG!$D35*Commandes!AZ12</f>
        <v>0</v>
      </c>
      <c r="BA30" s="10">
        <f>CONFIG!$D35*Commandes!BA12</f>
        <v>0</v>
      </c>
      <c r="BB30" s="10">
        <f>CONFIG!$D35*Commandes!BB12</f>
        <v>0</v>
      </c>
      <c r="BC30" s="10">
        <f>CONFIG!$D35*Commandes!BC12</f>
        <v>0</v>
      </c>
      <c r="BD30" s="10">
        <f>CONFIG!$D35*Commandes!BD12</f>
        <v>0</v>
      </c>
      <c r="BE30" s="10">
        <f>CONFIG!$D35*Commandes!BE12</f>
        <v>0</v>
      </c>
      <c r="BF30" s="10">
        <f>CONFIG!$D35*Commandes!BF12</f>
        <v>0</v>
      </c>
      <c r="BG30" s="10">
        <f>CONFIG!$D35*Commandes!BG12</f>
        <v>0</v>
      </c>
      <c r="BH30" s="10">
        <f>CONFIG!$D35*Commandes!BH12</f>
        <v>0</v>
      </c>
      <c r="BI30" s="10">
        <f>CONFIG!$D35*Commandes!BI12</f>
        <v>0</v>
      </c>
      <c r="BJ30" s="10">
        <f>CONFIG!$D35*Commandes!BJ12</f>
        <v>0</v>
      </c>
      <c r="BK30" s="10">
        <f>CONFIG!$D35*Commandes!BK12</f>
        <v>0</v>
      </c>
      <c r="BL30" s="10">
        <f>CONFIG!$D35*Commandes!BL12</f>
        <v>0</v>
      </c>
      <c r="BM30" s="10">
        <f>CONFIG!$D35*Commandes!BM12</f>
        <v>0</v>
      </c>
      <c r="BN30" s="10">
        <f>CONFIG!$D35*Commandes!BN12</f>
        <v>0</v>
      </c>
      <c r="BO30" s="10">
        <f>CONFIG!$D35*Commandes!BO12</f>
        <v>0</v>
      </c>
      <c r="BP30" s="10">
        <f>CONFIG!$D35*Commandes!BP12</f>
        <v>0</v>
      </c>
      <c r="BQ30" s="10">
        <f>CONFIG!$D35*Commandes!BQ12</f>
        <v>0</v>
      </c>
      <c r="BR30" s="10">
        <f>CONFIG!$D35*Commandes!BR12</f>
        <v>0</v>
      </c>
      <c r="BS30" s="10">
        <f>CONFIG!$D35*Commandes!BS12</f>
        <v>0</v>
      </c>
      <c r="BT30" s="10">
        <f>CONFIG!$D35*Commandes!BT12</f>
        <v>0</v>
      </c>
      <c r="BU30" s="10">
        <f>CONFIG!$D35*Commandes!BU12</f>
        <v>0</v>
      </c>
      <c r="BV30" s="10">
        <f>CONFIG!$D35*Commandes!BV12</f>
        <v>0</v>
      </c>
      <c r="BW30" s="10">
        <f>CONFIG!$D35*Commandes!BW12</f>
        <v>0</v>
      </c>
      <c r="BX30" s="10">
        <f>CONFIG!$D35*Commandes!BX12</f>
        <v>0</v>
      </c>
      <c r="BY30" s="10">
        <f>CONFIG!$D35*Commandes!BY12</f>
        <v>0</v>
      </c>
      <c r="BZ30" s="10">
        <f>CONFIG!$D35*Commandes!BZ12</f>
        <v>0</v>
      </c>
      <c r="CA30" s="10">
        <f>CONFIG!$D35*Commandes!CA12</f>
        <v>0</v>
      </c>
      <c r="CB30" s="10">
        <f>CONFIG!$D35*Commandes!CB12</f>
        <v>0</v>
      </c>
      <c r="CC30" s="10">
        <f>CONFIG!$D35*Commandes!CC12</f>
        <v>0</v>
      </c>
      <c r="CD30" s="10">
        <f>CONFIG!$D35*Commandes!CD12</f>
        <v>0</v>
      </c>
      <c r="CE30" s="10">
        <f>CONFIG!$D35*Commandes!CE12</f>
        <v>0</v>
      </c>
      <c r="CF30" s="10">
        <f>CONFIG!$D35*Commandes!CF12</f>
        <v>0</v>
      </c>
      <c r="CG30" s="10">
        <f>CONFIG!$D35*Commandes!CG12</f>
        <v>0</v>
      </c>
      <c r="CH30" s="10">
        <f>CONFIG!$D35*Commandes!CH12</f>
        <v>0</v>
      </c>
      <c r="CI30" s="10">
        <f>CONFIG!$D35*Commandes!CI12</f>
        <v>0</v>
      </c>
      <c r="CJ30" s="10">
        <f>CONFIG!$D35*Commandes!CJ12</f>
        <v>0</v>
      </c>
      <c r="CK30" s="10">
        <f>CONFIG!$D35*Commandes!CK12</f>
        <v>0</v>
      </c>
      <c r="CL30" s="10">
        <f>CONFIG!$D35*Commandes!CL12</f>
        <v>0</v>
      </c>
      <c r="CM30" s="10">
        <f>CONFIG!$D35*Commandes!CM12</f>
        <v>0</v>
      </c>
      <c r="CN30" s="10">
        <f>CONFIG!$D35*Commandes!CN12</f>
        <v>0</v>
      </c>
      <c r="CO30" s="10">
        <f>CONFIG!$D35*Commandes!CO12</f>
        <v>0</v>
      </c>
      <c r="CP30" s="10">
        <f>CONFIG!$D35*Commandes!CP12</f>
        <v>0</v>
      </c>
      <c r="CQ30" s="10">
        <f>CONFIG!$D35*Commandes!CQ12</f>
        <v>0</v>
      </c>
      <c r="CR30" s="10">
        <f>CONFIG!$D35*Commandes!CR12</f>
        <v>0</v>
      </c>
      <c r="CS30" s="10">
        <f>CONFIG!$D35*Commandes!CS12</f>
        <v>0</v>
      </c>
      <c r="CT30" s="10">
        <f>CONFIG!$D35*Commandes!CT12</f>
        <v>0</v>
      </c>
      <c r="CU30" s="10">
        <f>CONFIG!$D35*Commandes!CU12</f>
        <v>0</v>
      </c>
      <c r="CV30" s="10">
        <f>CONFIG!$D35*Commandes!CV12</f>
        <v>0</v>
      </c>
      <c r="CW30" s="10">
        <f>CONFIG!$D35*Commandes!CW12</f>
        <v>0</v>
      </c>
      <c r="CX30" s="10">
        <f>CONFIG!$D35*Commandes!CX12</f>
        <v>0</v>
      </c>
      <c r="CY30" s="10">
        <f>CONFIG!$D35*Commandes!CY12</f>
        <v>0</v>
      </c>
      <c r="CZ30" s="10">
        <f>CONFIG!$D35*Commandes!CZ12</f>
        <v>0</v>
      </c>
      <c r="DA30" s="10">
        <f>CONFIG!$D35*Commandes!DA12</f>
        <v>0</v>
      </c>
      <c r="DB30" s="10">
        <f>CONFIG!$D35*Commandes!DB12</f>
        <v>0</v>
      </c>
      <c r="DC30" s="10">
        <f>CONFIG!$D35*Commandes!DC12</f>
        <v>0</v>
      </c>
      <c r="DD30" s="10">
        <f>CONFIG!$D35*Commandes!DD12</f>
        <v>0</v>
      </c>
      <c r="DE30" s="10">
        <f>CONFIG!$D35*Commandes!DE12</f>
        <v>0</v>
      </c>
      <c r="DF30" s="10">
        <f>CONFIG!$D35*Commandes!DF12</f>
        <v>0</v>
      </c>
      <c r="DG30" s="10">
        <f>CONFIG!$D35*Commandes!DG12</f>
        <v>0</v>
      </c>
    </row>
    <row r="31">
      <c r="C31" s="6">
        <f>CONFIG!$C$18</f>
        <v>0</v>
      </c>
      <c r="D31" s="10">
        <f>CONFIG!$D36*Commandes!D13</f>
        <v>0</v>
      </c>
      <c r="E31" s="10">
        <f>CONFIG!$D36*Commandes!E13</f>
        <v>0</v>
      </c>
      <c r="F31" s="10">
        <f>CONFIG!$D36*Commandes!F13</f>
        <v>0</v>
      </c>
      <c r="G31" s="10">
        <f>CONFIG!$D36*Commandes!G13</f>
        <v>0</v>
      </c>
      <c r="H31" s="10">
        <f>CONFIG!$D36*Commandes!H13</f>
        <v>0</v>
      </c>
      <c r="I31" s="10">
        <f>CONFIG!$D36*Commandes!I13</f>
        <v>0</v>
      </c>
      <c r="J31" s="10">
        <f>CONFIG!$D36*Commandes!J13</f>
        <v>0</v>
      </c>
      <c r="K31" s="10">
        <f>CONFIG!$D36*Commandes!K13</f>
        <v>0</v>
      </c>
      <c r="L31" s="10">
        <f>CONFIG!$D36*Commandes!L13</f>
        <v>0</v>
      </c>
      <c r="M31" s="10">
        <f>CONFIG!$D36*Commandes!M13</f>
        <v>0</v>
      </c>
      <c r="N31" s="10">
        <f>CONFIG!$D36*Commandes!N13</f>
        <v>0</v>
      </c>
      <c r="O31" s="10">
        <f>CONFIG!$D36*Commandes!O13</f>
        <v>0</v>
      </c>
      <c r="P31" s="10">
        <f>CONFIG!$D36*Commandes!P13</f>
        <v>0</v>
      </c>
      <c r="Q31" s="10">
        <f>CONFIG!$D36*Commandes!Q13</f>
        <v>0</v>
      </c>
      <c r="R31" s="10">
        <f>CONFIG!$D36*Commandes!R13</f>
        <v>0</v>
      </c>
      <c r="S31" s="10">
        <f>CONFIG!$D36*Commandes!S13</f>
        <v>0</v>
      </c>
      <c r="T31" s="10">
        <f>CONFIG!$D36*Commandes!T13</f>
        <v>0</v>
      </c>
      <c r="U31" s="10">
        <f>CONFIG!$D36*Commandes!U13</f>
        <v>0</v>
      </c>
      <c r="V31" s="10">
        <f>CONFIG!$D36*Commandes!V13</f>
        <v>0</v>
      </c>
      <c r="W31" s="10">
        <f>CONFIG!$D36*Commandes!W13</f>
        <v>0</v>
      </c>
      <c r="X31" s="10">
        <f>CONFIG!$D36*Commandes!X13</f>
        <v>0</v>
      </c>
      <c r="Y31" s="10">
        <f>CONFIG!$D36*Commandes!Y13</f>
        <v>0</v>
      </c>
      <c r="Z31" s="10">
        <f>CONFIG!$D36*Commandes!Z13</f>
        <v>0</v>
      </c>
      <c r="AA31" s="10">
        <f>CONFIG!$D36*Commandes!AA13</f>
        <v>0</v>
      </c>
      <c r="AB31" s="10">
        <f>CONFIG!$D36*Commandes!AB13</f>
        <v>0</v>
      </c>
      <c r="AC31" s="10">
        <f>CONFIG!$D36*Commandes!AC13</f>
        <v>0</v>
      </c>
      <c r="AD31" s="10">
        <f>CONFIG!$D36*Commandes!AD13</f>
        <v>0</v>
      </c>
      <c r="AE31" s="10">
        <f>CONFIG!$D36*Commandes!AE13</f>
        <v>0</v>
      </c>
      <c r="AF31" s="10">
        <f>CONFIG!$D36*Commandes!AF13</f>
        <v>0</v>
      </c>
      <c r="AG31" s="10">
        <f>CONFIG!$D36*Commandes!AG13</f>
        <v>0</v>
      </c>
      <c r="AH31" s="10">
        <f>CONFIG!$D36*Commandes!AH13</f>
        <v>0</v>
      </c>
      <c r="AI31" s="10">
        <f>CONFIG!$D36*Commandes!AI13</f>
        <v>0</v>
      </c>
      <c r="AJ31" s="10">
        <f>CONFIG!$D36*Commandes!AJ13</f>
        <v>0</v>
      </c>
      <c r="AK31" s="10">
        <f>CONFIG!$D36*Commandes!AK13</f>
        <v>0</v>
      </c>
      <c r="AL31" s="10">
        <f>CONFIG!$D36*Commandes!AL13</f>
        <v>0</v>
      </c>
      <c r="AM31" s="10">
        <f>CONFIG!$D36*Commandes!AM13</f>
        <v>0</v>
      </c>
      <c r="AN31" s="10">
        <f>CONFIG!$D36*Commandes!AN13</f>
        <v>0</v>
      </c>
      <c r="AO31" s="10">
        <f>CONFIG!$D36*Commandes!AO13</f>
        <v>0</v>
      </c>
      <c r="AP31" s="10">
        <f>CONFIG!$D36*Commandes!AP13</f>
        <v>0</v>
      </c>
      <c r="AQ31" s="10">
        <f>CONFIG!$D36*Commandes!AQ13</f>
        <v>0</v>
      </c>
      <c r="AR31" s="10">
        <f>CONFIG!$D36*Commandes!AR13</f>
        <v>0</v>
      </c>
      <c r="AS31" s="10">
        <f>CONFIG!$D36*Commandes!AS13</f>
        <v>0</v>
      </c>
      <c r="AT31" s="10">
        <f>CONFIG!$D36*Commandes!AT13</f>
        <v>0</v>
      </c>
      <c r="AU31" s="10">
        <f>CONFIG!$D36*Commandes!AU13</f>
        <v>0</v>
      </c>
      <c r="AV31" s="10">
        <f>CONFIG!$D36*Commandes!AV13</f>
        <v>0</v>
      </c>
      <c r="AW31" s="10">
        <f>CONFIG!$D36*Commandes!AW13</f>
        <v>0</v>
      </c>
      <c r="AX31" s="10">
        <f>CONFIG!$D36*Commandes!AX13</f>
        <v>0</v>
      </c>
      <c r="AY31" s="10">
        <f>CONFIG!$D36*Commandes!AY13</f>
        <v>0</v>
      </c>
      <c r="AZ31" s="10">
        <f>CONFIG!$D36*Commandes!AZ13</f>
        <v>0</v>
      </c>
      <c r="BA31" s="10">
        <f>CONFIG!$D36*Commandes!BA13</f>
        <v>0</v>
      </c>
      <c r="BB31" s="10">
        <f>CONFIG!$D36*Commandes!BB13</f>
        <v>0</v>
      </c>
      <c r="BC31" s="10">
        <f>CONFIG!$D36*Commandes!BC13</f>
        <v>0</v>
      </c>
      <c r="BD31" s="10">
        <f>CONFIG!$D36*Commandes!BD13</f>
        <v>0</v>
      </c>
      <c r="BE31" s="10">
        <f>CONFIG!$D36*Commandes!BE13</f>
        <v>0</v>
      </c>
      <c r="BF31" s="10">
        <f>CONFIG!$D36*Commandes!BF13</f>
        <v>0</v>
      </c>
      <c r="BG31" s="10">
        <f>CONFIG!$D36*Commandes!BG13</f>
        <v>0</v>
      </c>
      <c r="BH31" s="10">
        <f>CONFIG!$D36*Commandes!BH13</f>
        <v>0</v>
      </c>
      <c r="BI31" s="10">
        <f>CONFIG!$D36*Commandes!BI13</f>
        <v>0</v>
      </c>
      <c r="BJ31" s="10">
        <f>CONFIG!$D36*Commandes!BJ13</f>
        <v>0</v>
      </c>
      <c r="BK31" s="10">
        <f>CONFIG!$D36*Commandes!BK13</f>
        <v>0</v>
      </c>
      <c r="BL31" s="10">
        <f>CONFIG!$D36*Commandes!BL13</f>
        <v>0</v>
      </c>
      <c r="BM31" s="10">
        <f>CONFIG!$D36*Commandes!BM13</f>
        <v>0</v>
      </c>
      <c r="BN31" s="10">
        <f>CONFIG!$D36*Commandes!BN13</f>
        <v>0</v>
      </c>
      <c r="BO31" s="10">
        <f>CONFIG!$D36*Commandes!BO13</f>
        <v>0</v>
      </c>
      <c r="BP31" s="10">
        <f>CONFIG!$D36*Commandes!BP13</f>
        <v>0</v>
      </c>
      <c r="BQ31" s="10">
        <f>CONFIG!$D36*Commandes!BQ13</f>
        <v>0</v>
      </c>
      <c r="BR31" s="10">
        <f>CONFIG!$D36*Commandes!BR13</f>
        <v>0</v>
      </c>
      <c r="BS31" s="10">
        <f>CONFIG!$D36*Commandes!BS13</f>
        <v>0</v>
      </c>
      <c r="BT31" s="10">
        <f>CONFIG!$D36*Commandes!BT13</f>
        <v>0</v>
      </c>
      <c r="BU31" s="10">
        <f>CONFIG!$D36*Commandes!BU13</f>
        <v>0</v>
      </c>
      <c r="BV31" s="10">
        <f>CONFIG!$D36*Commandes!BV13</f>
        <v>0</v>
      </c>
      <c r="BW31" s="10">
        <f>CONFIG!$D36*Commandes!BW13</f>
        <v>0</v>
      </c>
      <c r="BX31" s="10">
        <f>CONFIG!$D36*Commandes!BX13</f>
        <v>0</v>
      </c>
      <c r="BY31" s="10">
        <f>CONFIG!$D36*Commandes!BY13</f>
        <v>0</v>
      </c>
      <c r="BZ31" s="10">
        <f>CONFIG!$D36*Commandes!BZ13</f>
        <v>0</v>
      </c>
      <c r="CA31" s="10">
        <f>CONFIG!$D36*Commandes!CA13</f>
        <v>0</v>
      </c>
      <c r="CB31" s="10">
        <f>CONFIG!$D36*Commandes!CB13</f>
        <v>0</v>
      </c>
      <c r="CC31" s="10">
        <f>CONFIG!$D36*Commandes!CC13</f>
        <v>0</v>
      </c>
      <c r="CD31" s="10">
        <f>CONFIG!$D36*Commandes!CD13</f>
        <v>0</v>
      </c>
      <c r="CE31" s="10">
        <f>CONFIG!$D36*Commandes!CE13</f>
        <v>0</v>
      </c>
      <c r="CF31" s="10">
        <f>CONFIG!$D36*Commandes!CF13</f>
        <v>0</v>
      </c>
      <c r="CG31" s="10">
        <f>CONFIG!$D36*Commandes!CG13</f>
        <v>0</v>
      </c>
      <c r="CH31" s="10">
        <f>CONFIG!$D36*Commandes!CH13</f>
        <v>0</v>
      </c>
      <c r="CI31" s="10">
        <f>CONFIG!$D36*Commandes!CI13</f>
        <v>0</v>
      </c>
      <c r="CJ31" s="10">
        <f>CONFIG!$D36*Commandes!CJ13</f>
        <v>0</v>
      </c>
      <c r="CK31" s="10">
        <f>CONFIG!$D36*Commandes!CK13</f>
        <v>0</v>
      </c>
      <c r="CL31" s="10">
        <f>CONFIG!$D36*Commandes!CL13</f>
        <v>0</v>
      </c>
      <c r="CM31" s="10">
        <f>CONFIG!$D36*Commandes!CM13</f>
        <v>0</v>
      </c>
      <c r="CN31" s="10">
        <f>CONFIG!$D36*Commandes!CN13</f>
        <v>0</v>
      </c>
      <c r="CO31" s="10">
        <f>CONFIG!$D36*Commandes!CO13</f>
        <v>0</v>
      </c>
      <c r="CP31" s="10">
        <f>CONFIG!$D36*Commandes!CP13</f>
        <v>0</v>
      </c>
      <c r="CQ31" s="10">
        <f>CONFIG!$D36*Commandes!CQ13</f>
        <v>0</v>
      </c>
      <c r="CR31" s="10">
        <f>CONFIG!$D36*Commandes!CR13</f>
        <v>0</v>
      </c>
      <c r="CS31" s="10">
        <f>CONFIG!$D36*Commandes!CS13</f>
        <v>0</v>
      </c>
      <c r="CT31" s="10">
        <f>CONFIG!$D36*Commandes!CT13</f>
        <v>0</v>
      </c>
      <c r="CU31" s="10">
        <f>CONFIG!$D36*Commandes!CU13</f>
        <v>0</v>
      </c>
      <c r="CV31" s="10">
        <f>CONFIG!$D36*Commandes!CV13</f>
        <v>0</v>
      </c>
      <c r="CW31" s="10">
        <f>CONFIG!$D36*Commandes!CW13</f>
        <v>0</v>
      </c>
      <c r="CX31" s="10">
        <f>CONFIG!$D36*Commandes!CX13</f>
        <v>0</v>
      </c>
      <c r="CY31" s="10">
        <f>CONFIG!$D36*Commandes!CY13</f>
        <v>0</v>
      </c>
      <c r="CZ31" s="10">
        <f>CONFIG!$D36*Commandes!CZ13</f>
        <v>0</v>
      </c>
      <c r="DA31" s="10">
        <f>CONFIG!$D36*Commandes!DA13</f>
        <v>0</v>
      </c>
      <c r="DB31" s="10">
        <f>CONFIG!$D36*Commandes!DB13</f>
        <v>0</v>
      </c>
      <c r="DC31" s="10">
        <f>CONFIG!$D36*Commandes!DC13</f>
        <v>0</v>
      </c>
      <c r="DD31" s="10">
        <f>CONFIG!$D36*Commandes!DD13</f>
        <v>0</v>
      </c>
      <c r="DE31" s="10">
        <f>CONFIG!$D36*Commandes!DE13</f>
        <v>0</v>
      </c>
      <c r="DF31" s="10">
        <f>CONFIG!$D36*Commandes!DF13</f>
        <v>0</v>
      </c>
      <c r="DG31" s="10">
        <f>CONFIG!$D36*Commandes!DG13</f>
        <v>0</v>
      </c>
    </row>
    <row r="32">
      <c r="C32" s="6">
        <f>CONFIG!$C$19</f>
        <v>0</v>
      </c>
      <c r="D32" s="10">
        <f>CONFIG!$D37*Commandes!D14</f>
        <v>0</v>
      </c>
      <c r="E32" s="10">
        <f>CONFIG!$D37*Commandes!E14</f>
        <v>0</v>
      </c>
      <c r="F32" s="10">
        <f>CONFIG!$D37*Commandes!F14</f>
        <v>0</v>
      </c>
      <c r="G32" s="10">
        <f>CONFIG!$D37*Commandes!G14</f>
        <v>0</v>
      </c>
      <c r="H32" s="10">
        <f>CONFIG!$D37*Commandes!H14</f>
        <v>0</v>
      </c>
      <c r="I32" s="10">
        <f>CONFIG!$D37*Commandes!I14</f>
        <v>0</v>
      </c>
      <c r="J32" s="10">
        <f>CONFIG!$D37*Commandes!J14</f>
        <v>0</v>
      </c>
      <c r="K32" s="10">
        <f>CONFIG!$D37*Commandes!K14</f>
        <v>0</v>
      </c>
      <c r="L32" s="10">
        <f>CONFIG!$D37*Commandes!L14</f>
        <v>0</v>
      </c>
      <c r="M32" s="10">
        <f>CONFIG!$D37*Commandes!M14</f>
        <v>0</v>
      </c>
      <c r="N32" s="10">
        <f>CONFIG!$D37*Commandes!N14</f>
        <v>0</v>
      </c>
      <c r="O32" s="10">
        <f>CONFIG!$D37*Commandes!O14</f>
        <v>0</v>
      </c>
      <c r="P32" s="10">
        <f>CONFIG!$D37*Commandes!P14</f>
        <v>0</v>
      </c>
      <c r="Q32" s="10">
        <f>CONFIG!$D37*Commandes!Q14</f>
        <v>0</v>
      </c>
      <c r="R32" s="10">
        <f>CONFIG!$D37*Commandes!R14</f>
        <v>0</v>
      </c>
      <c r="S32" s="10">
        <f>CONFIG!$D37*Commandes!S14</f>
        <v>0</v>
      </c>
      <c r="T32" s="10">
        <f>CONFIG!$D37*Commandes!T14</f>
        <v>0</v>
      </c>
      <c r="U32" s="10">
        <f>CONFIG!$D37*Commandes!U14</f>
        <v>0</v>
      </c>
      <c r="V32" s="10">
        <f>CONFIG!$D37*Commandes!V14</f>
        <v>0</v>
      </c>
      <c r="W32" s="10">
        <f>CONFIG!$D37*Commandes!W14</f>
        <v>0</v>
      </c>
      <c r="X32" s="10">
        <f>CONFIG!$D37*Commandes!X14</f>
        <v>0</v>
      </c>
      <c r="Y32" s="10">
        <f>CONFIG!$D37*Commandes!Y14</f>
        <v>0</v>
      </c>
      <c r="Z32" s="10">
        <f>CONFIG!$D37*Commandes!Z14</f>
        <v>0</v>
      </c>
      <c r="AA32" s="10">
        <f>CONFIG!$D37*Commandes!AA14</f>
        <v>0</v>
      </c>
      <c r="AB32" s="10">
        <f>CONFIG!$D37*Commandes!AB14</f>
        <v>0</v>
      </c>
      <c r="AC32" s="10">
        <f>CONFIG!$D37*Commandes!AC14</f>
        <v>0</v>
      </c>
      <c r="AD32" s="10">
        <f>CONFIG!$D37*Commandes!AD14</f>
        <v>0</v>
      </c>
      <c r="AE32" s="10">
        <f>CONFIG!$D37*Commandes!AE14</f>
        <v>0</v>
      </c>
      <c r="AF32" s="10">
        <f>CONFIG!$D37*Commandes!AF14</f>
        <v>0</v>
      </c>
      <c r="AG32" s="10">
        <f>CONFIG!$D37*Commandes!AG14</f>
        <v>0</v>
      </c>
      <c r="AH32" s="10">
        <f>CONFIG!$D37*Commandes!AH14</f>
        <v>0</v>
      </c>
      <c r="AI32" s="10">
        <f>CONFIG!$D37*Commandes!AI14</f>
        <v>0</v>
      </c>
      <c r="AJ32" s="10">
        <f>CONFIG!$D37*Commandes!AJ14</f>
        <v>0</v>
      </c>
      <c r="AK32" s="10">
        <f>CONFIG!$D37*Commandes!AK14</f>
        <v>0</v>
      </c>
      <c r="AL32" s="10">
        <f>CONFIG!$D37*Commandes!AL14</f>
        <v>0</v>
      </c>
      <c r="AM32" s="10">
        <f>CONFIG!$D37*Commandes!AM14</f>
        <v>0</v>
      </c>
      <c r="AN32" s="10">
        <f>CONFIG!$D37*Commandes!AN14</f>
        <v>0</v>
      </c>
      <c r="AO32" s="10">
        <f>CONFIG!$D37*Commandes!AO14</f>
        <v>0</v>
      </c>
      <c r="AP32" s="10">
        <f>CONFIG!$D37*Commandes!AP14</f>
        <v>0</v>
      </c>
      <c r="AQ32" s="10">
        <f>CONFIG!$D37*Commandes!AQ14</f>
        <v>0</v>
      </c>
      <c r="AR32" s="10">
        <f>CONFIG!$D37*Commandes!AR14</f>
        <v>0</v>
      </c>
      <c r="AS32" s="10">
        <f>CONFIG!$D37*Commandes!AS14</f>
        <v>0</v>
      </c>
      <c r="AT32" s="10">
        <f>CONFIG!$D37*Commandes!AT14</f>
        <v>0</v>
      </c>
      <c r="AU32" s="10">
        <f>CONFIG!$D37*Commandes!AU14</f>
        <v>0</v>
      </c>
      <c r="AV32" s="10">
        <f>CONFIG!$D37*Commandes!AV14</f>
        <v>0</v>
      </c>
      <c r="AW32" s="10">
        <f>CONFIG!$D37*Commandes!AW14</f>
        <v>0</v>
      </c>
      <c r="AX32" s="10">
        <f>CONFIG!$D37*Commandes!AX14</f>
        <v>0</v>
      </c>
      <c r="AY32" s="10">
        <f>CONFIG!$D37*Commandes!AY14</f>
        <v>0</v>
      </c>
      <c r="AZ32" s="10">
        <f>CONFIG!$D37*Commandes!AZ14</f>
        <v>0</v>
      </c>
      <c r="BA32" s="10">
        <f>CONFIG!$D37*Commandes!BA14</f>
        <v>0</v>
      </c>
      <c r="BB32" s="10">
        <f>CONFIG!$D37*Commandes!BB14</f>
        <v>0</v>
      </c>
      <c r="BC32" s="10">
        <f>CONFIG!$D37*Commandes!BC14</f>
        <v>0</v>
      </c>
      <c r="BD32" s="10">
        <f>CONFIG!$D37*Commandes!BD14</f>
        <v>0</v>
      </c>
      <c r="BE32" s="10">
        <f>CONFIG!$D37*Commandes!BE14</f>
        <v>0</v>
      </c>
      <c r="BF32" s="10">
        <f>CONFIG!$D37*Commandes!BF14</f>
        <v>0</v>
      </c>
      <c r="BG32" s="10">
        <f>CONFIG!$D37*Commandes!BG14</f>
        <v>0</v>
      </c>
      <c r="BH32" s="10">
        <f>CONFIG!$D37*Commandes!BH14</f>
        <v>0</v>
      </c>
      <c r="BI32" s="10">
        <f>CONFIG!$D37*Commandes!BI14</f>
        <v>0</v>
      </c>
      <c r="BJ32" s="10">
        <f>CONFIG!$D37*Commandes!BJ14</f>
        <v>0</v>
      </c>
      <c r="BK32" s="10">
        <f>CONFIG!$D37*Commandes!BK14</f>
        <v>0</v>
      </c>
      <c r="BL32" s="10">
        <f>CONFIG!$D37*Commandes!BL14</f>
        <v>0</v>
      </c>
      <c r="BM32" s="10">
        <f>CONFIG!$D37*Commandes!BM14</f>
        <v>0</v>
      </c>
      <c r="BN32" s="10">
        <f>CONFIG!$D37*Commandes!BN14</f>
        <v>0</v>
      </c>
      <c r="BO32" s="10">
        <f>CONFIG!$D37*Commandes!BO14</f>
        <v>0</v>
      </c>
      <c r="BP32" s="10">
        <f>CONFIG!$D37*Commandes!BP14</f>
        <v>0</v>
      </c>
      <c r="BQ32" s="10">
        <f>CONFIG!$D37*Commandes!BQ14</f>
        <v>0</v>
      </c>
      <c r="BR32" s="10">
        <f>CONFIG!$D37*Commandes!BR14</f>
        <v>0</v>
      </c>
      <c r="BS32" s="10">
        <f>CONFIG!$D37*Commandes!BS14</f>
        <v>0</v>
      </c>
      <c r="BT32" s="10">
        <f>CONFIG!$D37*Commandes!BT14</f>
        <v>0</v>
      </c>
      <c r="BU32" s="10">
        <f>CONFIG!$D37*Commandes!BU14</f>
        <v>0</v>
      </c>
      <c r="BV32" s="10">
        <f>CONFIG!$D37*Commandes!BV14</f>
        <v>0</v>
      </c>
      <c r="BW32" s="10">
        <f>CONFIG!$D37*Commandes!BW14</f>
        <v>0</v>
      </c>
      <c r="BX32" s="10">
        <f>CONFIG!$D37*Commandes!BX14</f>
        <v>0</v>
      </c>
      <c r="BY32" s="10">
        <f>CONFIG!$D37*Commandes!BY14</f>
        <v>0</v>
      </c>
      <c r="BZ32" s="10">
        <f>CONFIG!$D37*Commandes!BZ14</f>
        <v>0</v>
      </c>
      <c r="CA32" s="10">
        <f>CONFIG!$D37*Commandes!CA14</f>
        <v>0</v>
      </c>
      <c r="CB32" s="10">
        <f>CONFIG!$D37*Commandes!CB14</f>
        <v>0</v>
      </c>
      <c r="CC32" s="10">
        <f>CONFIG!$D37*Commandes!CC14</f>
        <v>0</v>
      </c>
      <c r="CD32" s="10">
        <f>CONFIG!$D37*Commandes!CD14</f>
        <v>0</v>
      </c>
      <c r="CE32" s="10">
        <f>CONFIG!$D37*Commandes!CE14</f>
        <v>0</v>
      </c>
      <c r="CF32" s="10">
        <f>CONFIG!$D37*Commandes!CF14</f>
        <v>0</v>
      </c>
      <c r="CG32" s="10">
        <f>CONFIG!$D37*Commandes!CG14</f>
        <v>0</v>
      </c>
      <c r="CH32" s="10">
        <f>CONFIG!$D37*Commandes!CH14</f>
        <v>0</v>
      </c>
      <c r="CI32" s="10">
        <f>CONFIG!$D37*Commandes!CI14</f>
        <v>0</v>
      </c>
      <c r="CJ32" s="10">
        <f>CONFIG!$D37*Commandes!CJ14</f>
        <v>0</v>
      </c>
      <c r="CK32" s="10">
        <f>CONFIG!$D37*Commandes!CK14</f>
        <v>0</v>
      </c>
      <c r="CL32" s="10">
        <f>CONFIG!$D37*Commandes!CL14</f>
        <v>0</v>
      </c>
      <c r="CM32" s="10">
        <f>CONFIG!$D37*Commandes!CM14</f>
        <v>0</v>
      </c>
      <c r="CN32" s="10">
        <f>CONFIG!$D37*Commandes!CN14</f>
        <v>0</v>
      </c>
      <c r="CO32" s="10">
        <f>CONFIG!$D37*Commandes!CO14</f>
        <v>0</v>
      </c>
      <c r="CP32" s="10">
        <f>CONFIG!$D37*Commandes!CP14</f>
        <v>0</v>
      </c>
      <c r="CQ32" s="10">
        <f>CONFIG!$D37*Commandes!CQ14</f>
        <v>0</v>
      </c>
      <c r="CR32" s="10">
        <f>CONFIG!$D37*Commandes!CR14</f>
        <v>0</v>
      </c>
      <c r="CS32" s="10">
        <f>CONFIG!$D37*Commandes!CS14</f>
        <v>0</v>
      </c>
      <c r="CT32" s="10">
        <f>CONFIG!$D37*Commandes!CT14</f>
        <v>0</v>
      </c>
      <c r="CU32" s="10">
        <f>CONFIG!$D37*Commandes!CU14</f>
        <v>0</v>
      </c>
      <c r="CV32" s="10">
        <f>CONFIG!$D37*Commandes!CV14</f>
        <v>0</v>
      </c>
      <c r="CW32" s="10">
        <f>CONFIG!$D37*Commandes!CW14</f>
        <v>0</v>
      </c>
      <c r="CX32" s="10">
        <f>CONFIG!$D37*Commandes!CX14</f>
        <v>0</v>
      </c>
      <c r="CY32" s="10">
        <f>CONFIG!$D37*Commandes!CY14</f>
        <v>0</v>
      </c>
      <c r="CZ32" s="10">
        <f>CONFIG!$D37*Commandes!CZ14</f>
        <v>0</v>
      </c>
      <c r="DA32" s="10">
        <f>CONFIG!$D37*Commandes!DA14</f>
        <v>0</v>
      </c>
      <c r="DB32" s="10">
        <f>CONFIG!$D37*Commandes!DB14</f>
        <v>0</v>
      </c>
      <c r="DC32" s="10">
        <f>CONFIG!$D37*Commandes!DC14</f>
        <v>0</v>
      </c>
      <c r="DD32" s="10">
        <f>CONFIG!$D37*Commandes!DD14</f>
        <v>0</v>
      </c>
      <c r="DE32" s="10">
        <f>CONFIG!$D37*Commandes!DE14</f>
        <v>0</v>
      </c>
      <c r="DF32" s="10">
        <f>CONFIG!$D37*Commandes!DF14</f>
        <v>0</v>
      </c>
      <c r="DG32" s="10">
        <f>CONFIG!$D37*Commandes!DG14</f>
        <v>0</v>
      </c>
    </row>
    <row r="33">
      <c r="C33" s="6">
        <f>CONFIG!$C$20</f>
        <v>0</v>
      </c>
      <c r="D33" s="10">
        <f>CONFIG!$D38*Commandes!D15</f>
        <v>0</v>
      </c>
      <c r="E33" s="10">
        <f>CONFIG!$D38*Commandes!E15</f>
        <v>0</v>
      </c>
      <c r="F33" s="10">
        <f>CONFIG!$D38*Commandes!F15</f>
        <v>0</v>
      </c>
      <c r="G33" s="10">
        <f>CONFIG!$D38*Commandes!G15</f>
        <v>0</v>
      </c>
      <c r="H33" s="10">
        <f>CONFIG!$D38*Commandes!H15</f>
        <v>0</v>
      </c>
      <c r="I33" s="10">
        <f>CONFIG!$D38*Commandes!I15</f>
        <v>0</v>
      </c>
      <c r="J33" s="10">
        <f>CONFIG!$D38*Commandes!J15</f>
        <v>0</v>
      </c>
      <c r="K33" s="10">
        <f>CONFIG!$D38*Commandes!K15</f>
        <v>0</v>
      </c>
      <c r="L33" s="10">
        <f>CONFIG!$D38*Commandes!L15</f>
        <v>0</v>
      </c>
      <c r="M33" s="10">
        <f>CONFIG!$D38*Commandes!M15</f>
        <v>0</v>
      </c>
      <c r="N33" s="10">
        <f>CONFIG!$D38*Commandes!N15</f>
        <v>0</v>
      </c>
      <c r="O33" s="10">
        <f>CONFIG!$D38*Commandes!O15</f>
        <v>0</v>
      </c>
      <c r="P33" s="10">
        <f>CONFIG!$D38*Commandes!P15</f>
        <v>0</v>
      </c>
      <c r="Q33" s="10">
        <f>CONFIG!$D38*Commandes!Q15</f>
        <v>0</v>
      </c>
      <c r="R33" s="10">
        <f>CONFIG!$D38*Commandes!R15</f>
        <v>0</v>
      </c>
      <c r="S33" s="10">
        <f>CONFIG!$D38*Commandes!S15</f>
        <v>0</v>
      </c>
      <c r="T33" s="10">
        <f>CONFIG!$D38*Commandes!T15</f>
        <v>0</v>
      </c>
      <c r="U33" s="10">
        <f>CONFIG!$D38*Commandes!U15</f>
        <v>0</v>
      </c>
      <c r="V33" s="10">
        <f>CONFIG!$D38*Commandes!V15</f>
        <v>0</v>
      </c>
      <c r="W33" s="10">
        <f>CONFIG!$D38*Commandes!W15</f>
        <v>0</v>
      </c>
      <c r="X33" s="10">
        <f>CONFIG!$D38*Commandes!X15</f>
        <v>0</v>
      </c>
      <c r="Y33" s="10">
        <f>CONFIG!$D38*Commandes!Y15</f>
        <v>0</v>
      </c>
      <c r="Z33" s="10">
        <f>CONFIG!$D38*Commandes!Z15</f>
        <v>0</v>
      </c>
      <c r="AA33" s="10">
        <f>CONFIG!$D38*Commandes!AA15</f>
        <v>0</v>
      </c>
      <c r="AB33" s="10">
        <f>CONFIG!$D38*Commandes!AB15</f>
        <v>0</v>
      </c>
      <c r="AC33" s="10">
        <f>CONFIG!$D38*Commandes!AC15</f>
        <v>0</v>
      </c>
      <c r="AD33" s="10">
        <f>CONFIG!$D38*Commandes!AD15</f>
        <v>0</v>
      </c>
      <c r="AE33" s="10">
        <f>CONFIG!$D38*Commandes!AE15</f>
        <v>0</v>
      </c>
      <c r="AF33" s="10">
        <f>CONFIG!$D38*Commandes!AF15</f>
        <v>0</v>
      </c>
      <c r="AG33" s="10">
        <f>CONFIG!$D38*Commandes!AG15</f>
        <v>0</v>
      </c>
      <c r="AH33" s="10">
        <f>CONFIG!$D38*Commandes!AH15</f>
        <v>0</v>
      </c>
      <c r="AI33" s="10">
        <f>CONFIG!$D38*Commandes!AI15</f>
        <v>0</v>
      </c>
      <c r="AJ33" s="10">
        <f>CONFIG!$D38*Commandes!AJ15</f>
        <v>0</v>
      </c>
      <c r="AK33" s="10">
        <f>CONFIG!$D38*Commandes!AK15</f>
        <v>0</v>
      </c>
      <c r="AL33" s="10">
        <f>CONFIG!$D38*Commandes!AL15</f>
        <v>0</v>
      </c>
      <c r="AM33" s="10">
        <f>CONFIG!$D38*Commandes!AM15</f>
        <v>0</v>
      </c>
      <c r="AN33" s="10">
        <f>CONFIG!$D38*Commandes!AN15</f>
        <v>0</v>
      </c>
      <c r="AO33" s="10">
        <f>CONFIG!$D38*Commandes!AO15</f>
        <v>0</v>
      </c>
      <c r="AP33" s="10">
        <f>CONFIG!$D38*Commandes!AP15</f>
        <v>0</v>
      </c>
      <c r="AQ33" s="10">
        <f>CONFIG!$D38*Commandes!AQ15</f>
        <v>0</v>
      </c>
      <c r="AR33" s="10">
        <f>CONFIG!$D38*Commandes!AR15</f>
        <v>0</v>
      </c>
      <c r="AS33" s="10">
        <f>CONFIG!$D38*Commandes!AS15</f>
        <v>0</v>
      </c>
      <c r="AT33" s="10">
        <f>CONFIG!$D38*Commandes!AT15</f>
        <v>0</v>
      </c>
      <c r="AU33" s="10">
        <f>CONFIG!$D38*Commandes!AU15</f>
        <v>0</v>
      </c>
      <c r="AV33" s="10">
        <f>CONFIG!$D38*Commandes!AV15</f>
        <v>0</v>
      </c>
      <c r="AW33" s="10">
        <f>CONFIG!$D38*Commandes!AW15</f>
        <v>0</v>
      </c>
      <c r="AX33" s="10">
        <f>CONFIG!$D38*Commandes!AX15</f>
        <v>0</v>
      </c>
      <c r="AY33" s="10">
        <f>CONFIG!$D38*Commandes!AY15</f>
        <v>0</v>
      </c>
      <c r="AZ33" s="10">
        <f>CONFIG!$D38*Commandes!AZ15</f>
        <v>0</v>
      </c>
      <c r="BA33" s="10">
        <f>CONFIG!$D38*Commandes!BA15</f>
        <v>0</v>
      </c>
      <c r="BB33" s="10">
        <f>CONFIG!$D38*Commandes!BB15</f>
        <v>0</v>
      </c>
      <c r="BC33" s="10">
        <f>CONFIG!$D38*Commandes!BC15</f>
        <v>0</v>
      </c>
      <c r="BD33" s="10">
        <f>CONFIG!$D38*Commandes!BD15</f>
        <v>0</v>
      </c>
      <c r="BE33" s="10">
        <f>CONFIG!$D38*Commandes!BE15</f>
        <v>0</v>
      </c>
      <c r="BF33" s="10">
        <f>CONFIG!$D38*Commandes!BF15</f>
        <v>0</v>
      </c>
      <c r="BG33" s="10">
        <f>CONFIG!$D38*Commandes!BG15</f>
        <v>0</v>
      </c>
      <c r="BH33" s="10">
        <f>CONFIG!$D38*Commandes!BH15</f>
        <v>0</v>
      </c>
      <c r="BI33" s="10">
        <f>CONFIG!$D38*Commandes!BI15</f>
        <v>0</v>
      </c>
      <c r="BJ33" s="10">
        <f>CONFIG!$D38*Commandes!BJ15</f>
        <v>0</v>
      </c>
      <c r="BK33" s="10">
        <f>CONFIG!$D38*Commandes!BK15</f>
        <v>0</v>
      </c>
      <c r="BL33" s="10">
        <f>CONFIG!$D38*Commandes!BL15</f>
        <v>0</v>
      </c>
      <c r="BM33" s="10">
        <f>CONFIG!$D38*Commandes!BM15</f>
        <v>0</v>
      </c>
      <c r="BN33" s="10">
        <f>CONFIG!$D38*Commandes!BN15</f>
        <v>0</v>
      </c>
      <c r="BO33" s="10">
        <f>CONFIG!$D38*Commandes!BO15</f>
        <v>0</v>
      </c>
      <c r="BP33" s="10">
        <f>CONFIG!$D38*Commandes!BP15</f>
        <v>0</v>
      </c>
      <c r="BQ33" s="10">
        <f>CONFIG!$D38*Commandes!BQ15</f>
        <v>0</v>
      </c>
      <c r="BR33" s="10">
        <f>CONFIG!$D38*Commandes!BR15</f>
        <v>0</v>
      </c>
      <c r="BS33" s="10">
        <f>CONFIG!$D38*Commandes!BS15</f>
        <v>0</v>
      </c>
      <c r="BT33" s="10">
        <f>CONFIG!$D38*Commandes!BT15</f>
        <v>0</v>
      </c>
      <c r="BU33" s="10">
        <f>CONFIG!$D38*Commandes!BU15</f>
        <v>0</v>
      </c>
      <c r="BV33" s="10">
        <f>CONFIG!$D38*Commandes!BV15</f>
        <v>0</v>
      </c>
      <c r="BW33" s="10">
        <f>CONFIG!$D38*Commandes!BW15</f>
        <v>0</v>
      </c>
      <c r="BX33" s="10">
        <f>CONFIG!$D38*Commandes!BX15</f>
        <v>0</v>
      </c>
      <c r="BY33" s="10">
        <f>CONFIG!$D38*Commandes!BY15</f>
        <v>0</v>
      </c>
      <c r="BZ33" s="10">
        <f>CONFIG!$D38*Commandes!BZ15</f>
        <v>0</v>
      </c>
      <c r="CA33" s="10">
        <f>CONFIG!$D38*Commandes!CA15</f>
        <v>0</v>
      </c>
      <c r="CB33" s="10">
        <f>CONFIG!$D38*Commandes!CB15</f>
        <v>0</v>
      </c>
      <c r="CC33" s="10">
        <f>CONFIG!$D38*Commandes!CC15</f>
        <v>0</v>
      </c>
      <c r="CD33" s="10">
        <f>CONFIG!$D38*Commandes!CD15</f>
        <v>0</v>
      </c>
      <c r="CE33" s="10">
        <f>CONFIG!$D38*Commandes!CE15</f>
        <v>0</v>
      </c>
      <c r="CF33" s="10">
        <f>CONFIG!$D38*Commandes!CF15</f>
        <v>0</v>
      </c>
      <c r="CG33" s="10">
        <f>CONFIG!$D38*Commandes!CG15</f>
        <v>0</v>
      </c>
      <c r="CH33" s="10">
        <f>CONFIG!$D38*Commandes!CH15</f>
        <v>0</v>
      </c>
      <c r="CI33" s="10">
        <f>CONFIG!$D38*Commandes!CI15</f>
        <v>0</v>
      </c>
      <c r="CJ33" s="10">
        <f>CONFIG!$D38*Commandes!CJ15</f>
        <v>0</v>
      </c>
      <c r="CK33" s="10">
        <f>CONFIG!$D38*Commandes!CK15</f>
        <v>0</v>
      </c>
      <c r="CL33" s="10">
        <f>CONFIG!$D38*Commandes!CL15</f>
        <v>0</v>
      </c>
      <c r="CM33" s="10">
        <f>CONFIG!$D38*Commandes!CM15</f>
        <v>0</v>
      </c>
      <c r="CN33" s="10">
        <f>CONFIG!$D38*Commandes!CN15</f>
        <v>0</v>
      </c>
      <c r="CO33" s="10">
        <f>CONFIG!$D38*Commandes!CO15</f>
        <v>0</v>
      </c>
      <c r="CP33" s="10">
        <f>CONFIG!$D38*Commandes!CP15</f>
        <v>0</v>
      </c>
      <c r="CQ33" s="10">
        <f>CONFIG!$D38*Commandes!CQ15</f>
        <v>0</v>
      </c>
      <c r="CR33" s="10">
        <f>CONFIG!$D38*Commandes!CR15</f>
        <v>0</v>
      </c>
      <c r="CS33" s="10">
        <f>CONFIG!$D38*Commandes!CS15</f>
        <v>0</v>
      </c>
      <c r="CT33" s="10">
        <f>CONFIG!$D38*Commandes!CT15</f>
        <v>0</v>
      </c>
      <c r="CU33" s="10">
        <f>CONFIG!$D38*Commandes!CU15</f>
        <v>0</v>
      </c>
      <c r="CV33" s="10">
        <f>CONFIG!$D38*Commandes!CV15</f>
        <v>0</v>
      </c>
      <c r="CW33" s="10">
        <f>CONFIG!$D38*Commandes!CW15</f>
        <v>0</v>
      </c>
      <c r="CX33" s="10">
        <f>CONFIG!$D38*Commandes!CX15</f>
        <v>0</v>
      </c>
      <c r="CY33" s="10">
        <f>CONFIG!$D38*Commandes!CY15</f>
        <v>0</v>
      </c>
      <c r="CZ33" s="10">
        <f>CONFIG!$D38*Commandes!CZ15</f>
        <v>0</v>
      </c>
      <c r="DA33" s="10">
        <f>CONFIG!$D38*Commandes!DA15</f>
        <v>0</v>
      </c>
      <c r="DB33" s="10">
        <f>CONFIG!$D38*Commandes!DB15</f>
        <v>0</v>
      </c>
      <c r="DC33" s="10">
        <f>CONFIG!$D38*Commandes!DC15</f>
        <v>0</v>
      </c>
      <c r="DD33" s="10">
        <f>CONFIG!$D38*Commandes!DD15</f>
        <v>0</v>
      </c>
      <c r="DE33" s="10">
        <f>CONFIG!$D38*Commandes!DE15</f>
        <v>0</v>
      </c>
      <c r="DF33" s="10">
        <f>CONFIG!$D38*Commandes!DF15</f>
        <v>0</v>
      </c>
      <c r="DG33" s="10">
        <f>CONFIG!$D38*Commandes!DG15</f>
        <v>0</v>
      </c>
    </row>
    <row r="34">
      <c r="C34" s="6">
        <f>CONFIG!$C$21</f>
        <v>0</v>
      </c>
      <c r="D34" s="10">
        <f>CONFIG!$D39*Commandes!D16</f>
        <v>0</v>
      </c>
      <c r="E34" s="10">
        <f>CONFIG!$D39*Commandes!E16</f>
        <v>0</v>
      </c>
      <c r="F34" s="10">
        <f>CONFIG!$D39*Commandes!F16</f>
        <v>0</v>
      </c>
      <c r="G34" s="10">
        <f>CONFIG!$D39*Commandes!G16</f>
        <v>0</v>
      </c>
      <c r="H34" s="10">
        <f>CONFIG!$D39*Commandes!H16</f>
        <v>0</v>
      </c>
      <c r="I34" s="10">
        <f>CONFIG!$D39*Commandes!I16</f>
        <v>0</v>
      </c>
      <c r="J34" s="10">
        <f>CONFIG!$D39*Commandes!J16</f>
        <v>0</v>
      </c>
      <c r="K34" s="10">
        <f>CONFIG!$D39*Commandes!K16</f>
        <v>0</v>
      </c>
      <c r="L34" s="10">
        <f>CONFIG!$D39*Commandes!L16</f>
        <v>0</v>
      </c>
      <c r="M34" s="10">
        <f>CONFIG!$D39*Commandes!M16</f>
        <v>0</v>
      </c>
      <c r="N34" s="10">
        <f>CONFIG!$D39*Commandes!N16</f>
        <v>0</v>
      </c>
      <c r="O34" s="10">
        <f>CONFIG!$D39*Commandes!O16</f>
        <v>0</v>
      </c>
      <c r="P34" s="10">
        <f>CONFIG!$D39*Commandes!P16</f>
        <v>0</v>
      </c>
      <c r="Q34" s="10">
        <f>CONFIG!$D39*Commandes!Q16</f>
        <v>0</v>
      </c>
      <c r="R34" s="10">
        <f>CONFIG!$D39*Commandes!R16</f>
        <v>0</v>
      </c>
      <c r="S34" s="10">
        <f>CONFIG!$D39*Commandes!S16</f>
        <v>0</v>
      </c>
      <c r="T34" s="10">
        <f>CONFIG!$D39*Commandes!T16</f>
        <v>0</v>
      </c>
      <c r="U34" s="10">
        <f>CONFIG!$D39*Commandes!U16</f>
        <v>0</v>
      </c>
      <c r="V34" s="10">
        <f>CONFIG!$D39*Commandes!V16</f>
        <v>0</v>
      </c>
      <c r="W34" s="10">
        <f>CONFIG!$D39*Commandes!W16</f>
        <v>0</v>
      </c>
      <c r="X34" s="10">
        <f>CONFIG!$D39*Commandes!X16</f>
        <v>0</v>
      </c>
      <c r="Y34" s="10">
        <f>CONFIG!$D39*Commandes!Y16</f>
        <v>0</v>
      </c>
      <c r="Z34" s="10">
        <f>CONFIG!$D39*Commandes!Z16</f>
        <v>0</v>
      </c>
      <c r="AA34" s="10">
        <f>CONFIG!$D39*Commandes!AA16</f>
        <v>0</v>
      </c>
      <c r="AB34" s="10">
        <f>CONFIG!$D39*Commandes!AB16</f>
        <v>0</v>
      </c>
      <c r="AC34" s="10">
        <f>CONFIG!$D39*Commandes!AC16</f>
        <v>0</v>
      </c>
      <c r="AD34" s="10">
        <f>CONFIG!$D39*Commandes!AD16</f>
        <v>0</v>
      </c>
      <c r="AE34" s="10">
        <f>CONFIG!$D39*Commandes!AE16</f>
        <v>0</v>
      </c>
      <c r="AF34" s="10">
        <f>CONFIG!$D39*Commandes!AF16</f>
        <v>0</v>
      </c>
      <c r="AG34" s="10">
        <f>CONFIG!$D39*Commandes!AG16</f>
        <v>0</v>
      </c>
      <c r="AH34" s="10">
        <f>CONFIG!$D39*Commandes!AH16</f>
        <v>0</v>
      </c>
      <c r="AI34" s="10">
        <f>CONFIG!$D39*Commandes!AI16</f>
        <v>0</v>
      </c>
      <c r="AJ34" s="10">
        <f>CONFIG!$D39*Commandes!AJ16</f>
        <v>0</v>
      </c>
      <c r="AK34" s="10">
        <f>CONFIG!$D39*Commandes!AK16</f>
        <v>0</v>
      </c>
      <c r="AL34" s="10">
        <f>CONFIG!$D39*Commandes!AL16</f>
        <v>0</v>
      </c>
      <c r="AM34" s="10">
        <f>CONFIG!$D39*Commandes!AM16</f>
        <v>0</v>
      </c>
      <c r="AN34" s="10">
        <f>CONFIG!$D39*Commandes!AN16</f>
        <v>0</v>
      </c>
      <c r="AO34" s="10">
        <f>CONFIG!$D39*Commandes!AO16</f>
        <v>0</v>
      </c>
      <c r="AP34" s="10">
        <f>CONFIG!$D39*Commandes!AP16</f>
        <v>0</v>
      </c>
      <c r="AQ34" s="10">
        <f>CONFIG!$D39*Commandes!AQ16</f>
        <v>0</v>
      </c>
      <c r="AR34" s="10">
        <f>CONFIG!$D39*Commandes!AR16</f>
        <v>0</v>
      </c>
      <c r="AS34" s="10">
        <f>CONFIG!$D39*Commandes!AS16</f>
        <v>0</v>
      </c>
      <c r="AT34" s="10">
        <f>CONFIG!$D39*Commandes!AT16</f>
        <v>0</v>
      </c>
      <c r="AU34" s="10">
        <f>CONFIG!$D39*Commandes!AU16</f>
        <v>0</v>
      </c>
      <c r="AV34" s="10">
        <f>CONFIG!$D39*Commandes!AV16</f>
        <v>0</v>
      </c>
      <c r="AW34" s="10">
        <f>CONFIG!$D39*Commandes!AW16</f>
        <v>0</v>
      </c>
      <c r="AX34" s="10">
        <f>CONFIG!$D39*Commandes!AX16</f>
        <v>0</v>
      </c>
      <c r="AY34" s="10">
        <f>CONFIG!$D39*Commandes!AY16</f>
        <v>0</v>
      </c>
      <c r="AZ34" s="10">
        <f>CONFIG!$D39*Commandes!AZ16</f>
        <v>0</v>
      </c>
      <c r="BA34" s="10">
        <f>CONFIG!$D39*Commandes!BA16</f>
        <v>0</v>
      </c>
      <c r="BB34" s="10">
        <f>CONFIG!$D39*Commandes!BB16</f>
        <v>0</v>
      </c>
      <c r="BC34" s="10">
        <f>CONFIG!$D39*Commandes!BC16</f>
        <v>0</v>
      </c>
      <c r="BD34" s="10">
        <f>CONFIG!$D39*Commandes!BD16</f>
        <v>0</v>
      </c>
      <c r="BE34" s="10">
        <f>CONFIG!$D39*Commandes!BE16</f>
        <v>0</v>
      </c>
      <c r="BF34" s="10">
        <f>CONFIG!$D39*Commandes!BF16</f>
        <v>0</v>
      </c>
      <c r="BG34" s="10">
        <f>CONFIG!$D39*Commandes!BG16</f>
        <v>0</v>
      </c>
      <c r="BH34" s="10">
        <f>CONFIG!$D39*Commandes!BH16</f>
        <v>0</v>
      </c>
      <c r="BI34" s="10">
        <f>CONFIG!$D39*Commandes!BI16</f>
        <v>0</v>
      </c>
      <c r="BJ34" s="10">
        <f>CONFIG!$D39*Commandes!BJ16</f>
        <v>0</v>
      </c>
      <c r="BK34" s="10">
        <f>CONFIG!$D39*Commandes!BK16</f>
        <v>0</v>
      </c>
      <c r="BL34" s="10">
        <f>CONFIG!$D39*Commandes!BL16</f>
        <v>0</v>
      </c>
      <c r="BM34" s="10">
        <f>CONFIG!$D39*Commandes!BM16</f>
        <v>0</v>
      </c>
      <c r="BN34" s="10">
        <f>CONFIG!$D39*Commandes!BN16</f>
        <v>0</v>
      </c>
      <c r="BO34" s="10">
        <f>CONFIG!$D39*Commandes!BO16</f>
        <v>0</v>
      </c>
      <c r="BP34" s="10">
        <f>CONFIG!$D39*Commandes!BP16</f>
        <v>0</v>
      </c>
      <c r="BQ34" s="10">
        <f>CONFIG!$D39*Commandes!BQ16</f>
        <v>0</v>
      </c>
      <c r="BR34" s="10">
        <f>CONFIG!$D39*Commandes!BR16</f>
        <v>0</v>
      </c>
      <c r="BS34" s="10">
        <f>CONFIG!$D39*Commandes!BS16</f>
        <v>0</v>
      </c>
      <c r="BT34" s="10">
        <f>CONFIG!$D39*Commandes!BT16</f>
        <v>0</v>
      </c>
      <c r="BU34" s="10">
        <f>CONFIG!$D39*Commandes!BU16</f>
        <v>0</v>
      </c>
      <c r="BV34" s="10">
        <f>CONFIG!$D39*Commandes!BV16</f>
        <v>0</v>
      </c>
      <c r="BW34" s="10">
        <f>CONFIG!$D39*Commandes!BW16</f>
        <v>0</v>
      </c>
      <c r="BX34" s="10">
        <f>CONFIG!$D39*Commandes!BX16</f>
        <v>0</v>
      </c>
      <c r="BY34" s="10">
        <f>CONFIG!$D39*Commandes!BY16</f>
        <v>0</v>
      </c>
      <c r="BZ34" s="10">
        <f>CONFIG!$D39*Commandes!BZ16</f>
        <v>0</v>
      </c>
      <c r="CA34" s="10">
        <f>CONFIG!$D39*Commandes!CA16</f>
        <v>0</v>
      </c>
      <c r="CB34" s="10">
        <f>CONFIG!$D39*Commandes!CB16</f>
        <v>0</v>
      </c>
      <c r="CC34" s="10">
        <f>CONFIG!$D39*Commandes!CC16</f>
        <v>0</v>
      </c>
      <c r="CD34" s="10">
        <f>CONFIG!$D39*Commandes!CD16</f>
        <v>0</v>
      </c>
      <c r="CE34" s="10">
        <f>CONFIG!$D39*Commandes!CE16</f>
        <v>0</v>
      </c>
      <c r="CF34" s="10">
        <f>CONFIG!$D39*Commandes!CF16</f>
        <v>0</v>
      </c>
      <c r="CG34" s="10">
        <f>CONFIG!$D39*Commandes!CG16</f>
        <v>0</v>
      </c>
      <c r="CH34" s="10">
        <f>CONFIG!$D39*Commandes!CH16</f>
        <v>0</v>
      </c>
      <c r="CI34" s="10">
        <f>CONFIG!$D39*Commandes!CI16</f>
        <v>0</v>
      </c>
      <c r="CJ34" s="10">
        <f>CONFIG!$D39*Commandes!CJ16</f>
        <v>0</v>
      </c>
      <c r="CK34" s="10">
        <f>CONFIG!$D39*Commandes!CK16</f>
        <v>0</v>
      </c>
      <c r="CL34" s="10">
        <f>CONFIG!$D39*Commandes!CL16</f>
        <v>0</v>
      </c>
      <c r="CM34" s="10">
        <f>CONFIG!$D39*Commandes!CM16</f>
        <v>0</v>
      </c>
      <c r="CN34" s="10">
        <f>CONFIG!$D39*Commandes!CN16</f>
        <v>0</v>
      </c>
      <c r="CO34" s="10">
        <f>CONFIG!$D39*Commandes!CO16</f>
        <v>0</v>
      </c>
      <c r="CP34" s="10">
        <f>CONFIG!$D39*Commandes!CP16</f>
        <v>0</v>
      </c>
      <c r="CQ34" s="10">
        <f>CONFIG!$D39*Commandes!CQ16</f>
        <v>0</v>
      </c>
      <c r="CR34" s="10">
        <f>CONFIG!$D39*Commandes!CR16</f>
        <v>0</v>
      </c>
      <c r="CS34" s="10">
        <f>CONFIG!$D39*Commandes!CS16</f>
        <v>0</v>
      </c>
      <c r="CT34" s="10">
        <f>CONFIG!$D39*Commandes!CT16</f>
        <v>0</v>
      </c>
      <c r="CU34" s="10">
        <f>CONFIG!$D39*Commandes!CU16</f>
        <v>0</v>
      </c>
      <c r="CV34" s="10">
        <f>CONFIG!$D39*Commandes!CV16</f>
        <v>0</v>
      </c>
      <c r="CW34" s="10">
        <f>CONFIG!$D39*Commandes!CW16</f>
        <v>0</v>
      </c>
      <c r="CX34" s="10">
        <f>CONFIG!$D39*Commandes!CX16</f>
        <v>0</v>
      </c>
      <c r="CY34" s="10">
        <f>CONFIG!$D39*Commandes!CY16</f>
        <v>0</v>
      </c>
      <c r="CZ34" s="10">
        <f>CONFIG!$D39*Commandes!CZ16</f>
        <v>0</v>
      </c>
      <c r="DA34" s="10">
        <f>CONFIG!$D39*Commandes!DA16</f>
        <v>0</v>
      </c>
      <c r="DB34" s="10">
        <f>CONFIG!$D39*Commandes!DB16</f>
        <v>0</v>
      </c>
      <c r="DC34" s="10">
        <f>CONFIG!$D39*Commandes!DC16</f>
        <v>0</v>
      </c>
      <c r="DD34" s="10">
        <f>CONFIG!$D39*Commandes!DD16</f>
        <v>0</v>
      </c>
      <c r="DE34" s="10">
        <f>CONFIG!$D39*Commandes!DE16</f>
        <v>0</v>
      </c>
      <c r="DF34" s="10">
        <f>CONFIG!$D39*Commandes!DF16</f>
        <v>0</v>
      </c>
      <c r="DG34" s="10">
        <f>CONFIG!$D39*Commandes!DG16</f>
        <v>0</v>
      </c>
    </row>
    <row r="35">
      <c r="C35" s="6">
        <f>CONFIG!$C$22</f>
        <v>0</v>
      </c>
      <c r="D35" s="10">
        <f>CONFIG!$D40*Commandes!D17</f>
        <v>0</v>
      </c>
      <c r="E35" s="10">
        <f>CONFIG!$D40*Commandes!E17</f>
        <v>0</v>
      </c>
      <c r="F35" s="10">
        <f>CONFIG!$D40*Commandes!F17</f>
        <v>0</v>
      </c>
      <c r="G35" s="10">
        <f>CONFIG!$D40*Commandes!G17</f>
        <v>0</v>
      </c>
      <c r="H35" s="10">
        <f>CONFIG!$D40*Commandes!H17</f>
        <v>0</v>
      </c>
      <c r="I35" s="10">
        <f>CONFIG!$D40*Commandes!I17</f>
        <v>0</v>
      </c>
      <c r="J35" s="10">
        <f>CONFIG!$D40*Commandes!J17</f>
        <v>0</v>
      </c>
      <c r="K35" s="10">
        <f>CONFIG!$D40*Commandes!K17</f>
        <v>0</v>
      </c>
      <c r="L35" s="10">
        <f>CONFIG!$D40*Commandes!L17</f>
        <v>0</v>
      </c>
      <c r="M35" s="10">
        <f>CONFIG!$D40*Commandes!M17</f>
        <v>0</v>
      </c>
      <c r="N35" s="10">
        <f>CONFIG!$D40*Commandes!N17</f>
        <v>0</v>
      </c>
      <c r="O35" s="10">
        <f>CONFIG!$D40*Commandes!O17</f>
        <v>0</v>
      </c>
      <c r="P35" s="10">
        <f>CONFIG!$D40*Commandes!P17</f>
        <v>0</v>
      </c>
      <c r="Q35" s="10">
        <f>CONFIG!$D40*Commandes!Q17</f>
        <v>0</v>
      </c>
      <c r="R35" s="10">
        <f>CONFIG!$D40*Commandes!R17</f>
        <v>0</v>
      </c>
      <c r="S35" s="10">
        <f>CONFIG!$D40*Commandes!S17</f>
        <v>0</v>
      </c>
      <c r="T35" s="10">
        <f>CONFIG!$D40*Commandes!T17</f>
        <v>0</v>
      </c>
      <c r="U35" s="10">
        <f>CONFIG!$D40*Commandes!U17</f>
        <v>0</v>
      </c>
      <c r="V35" s="10">
        <f>CONFIG!$D40*Commandes!V17</f>
        <v>0</v>
      </c>
      <c r="W35" s="10">
        <f>CONFIG!$D40*Commandes!W17</f>
        <v>0</v>
      </c>
      <c r="X35" s="10">
        <f>CONFIG!$D40*Commandes!X17</f>
        <v>0</v>
      </c>
      <c r="Y35" s="10">
        <f>CONFIG!$D40*Commandes!Y17</f>
        <v>0</v>
      </c>
      <c r="Z35" s="10">
        <f>CONFIG!$D40*Commandes!Z17</f>
        <v>0</v>
      </c>
      <c r="AA35" s="10">
        <f>CONFIG!$D40*Commandes!AA17</f>
        <v>0</v>
      </c>
      <c r="AB35" s="10">
        <f>CONFIG!$D40*Commandes!AB17</f>
        <v>0</v>
      </c>
      <c r="AC35" s="10">
        <f>CONFIG!$D40*Commandes!AC17</f>
        <v>0</v>
      </c>
      <c r="AD35" s="10">
        <f>CONFIG!$D40*Commandes!AD17</f>
        <v>0</v>
      </c>
      <c r="AE35" s="10">
        <f>CONFIG!$D40*Commandes!AE17</f>
        <v>0</v>
      </c>
      <c r="AF35" s="10">
        <f>CONFIG!$D40*Commandes!AF17</f>
        <v>0</v>
      </c>
      <c r="AG35" s="10">
        <f>CONFIG!$D40*Commandes!AG17</f>
        <v>0</v>
      </c>
      <c r="AH35" s="10">
        <f>CONFIG!$D40*Commandes!AH17</f>
        <v>0</v>
      </c>
      <c r="AI35" s="10">
        <f>CONFIG!$D40*Commandes!AI17</f>
        <v>0</v>
      </c>
      <c r="AJ35" s="10">
        <f>CONFIG!$D40*Commandes!AJ17</f>
        <v>0</v>
      </c>
      <c r="AK35" s="10">
        <f>CONFIG!$D40*Commandes!AK17</f>
        <v>0</v>
      </c>
      <c r="AL35" s="10">
        <f>CONFIG!$D40*Commandes!AL17</f>
        <v>0</v>
      </c>
      <c r="AM35" s="10">
        <f>CONFIG!$D40*Commandes!AM17</f>
        <v>0</v>
      </c>
      <c r="AN35" s="10">
        <f>CONFIG!$D40*Commandes!AN17</f>
        <v>0</v>
      </c>
      <c r="AO35" s="10">
        <f>CONFIG!$D40*Commandes!AO17</f>
        <v>0</v>
      </c>
      <c r="AP35" s="10">
        <f>CONFIG!$D40*Commandes!AP17</f>
        <v>0</v>
      </c>
      <c r="AQ35" s="10">
        <f>CONFIG!$D40*Commandes!AQ17</f>
        <v>0</v>
      </c>
      <c r="AR35" s="10">
        <f>CONFIG!$D40*Commandes!AR17</f>
        <v>0</v>
      </c>
      <c r="AS35" s="10">
        <f>CONFIG!$D40*Commandes!AS17</f>
        <v>0</v>
      </c>
      <c r="AT35" s="10">
        <f>CONFIG!$D40*Commandes!AT17</f>
        <v>0</v>
      </c>
      <c r="AU35" s="10">
        <f>CONFIG!$D40*Commandes!AU17</f>
        <v>0</v>
      </c>
      <c r="AV35" s="10">
        <f>CONFIG!$D40*Commandes!AV17</f>
        <v>0</v>
      </c>
      <c r="AW35" s="10">
        <f>CONFIG!$D40*Commandes!AW17</f>
        <v>0</v>
      </c>
      <c r="AX35" s="10">
        <f>CONFIG!$D40*Commandes!AX17</f>
        <v>0</v>
      </c>
      <c r="AY35" s="10">
        <f>CONFIG!$D40*Commandes!AY17</f>
        <v>0</v>
      </c>
      <c r="AZ35" s="10">
        <f>CONFIG!$D40*Commandes!AZ17</f>
        <v>0</v>
      </c>
      <c r="BA35" s="10">
        <f>CONFIG!$D40*Commandes!BA17</f>
        <v>0</v>
      </c>
      <c r="BB35" s="10">
        <f>CONFIG!$D40*Commandes!BB17</f>
        <v>0</v>
      </c>
      <c r="BC35" s="10">
        <f>CONFIG!$D40*Commandes!BC17</f>
        <v>0</v>
      </c>
      <c r="BD35" s="10">
        <f>CONFIG!$D40*Commandes!BD17</f>
        <v>0</v>
      </c>
      <c r="BE35" s="10">
        <f>CONFIG!$D40*Commandes!BE17</f>
        <v>0</v>
      </c>
      <c r="BF35" s="10">
        <f>CONFIG!$D40*Commandes!BF17</f>
        <v>0</v>
      </c>
      <c r="BG35" s="10">
        <f>CONFIG!$D40*Commandes!BG17</f>
        <v>0</v>
      </c>
      <c r="BH35" s="10">
        <f>CONFIG!$D40*Commandes!BH17</f>
        <v>0</v>
      </c>
      <c r="BI35" s="10">
        <f>CONFIG!$D40*Commandes!BI17</f>
        <v>0</v>
      </c>
      <c r="BJ35" s="10">
        <f>CONFIG!$D40*Commandes!BJ17</f>
        <v>0</v>
      </c>
      <c r="BK35" s="10">
        <f>CONFIG!$D40*Commandes!BK17</f>
        <v>0</v>
      </c>
      <c r="BL35" s="10">
        <f>CONFIG!$D40*Commandes!BL17</f>
        <v>0</v>
      </c>
      <c r="BM35" s="10">
        <f>CONFIG!$D40*Commandes!BM17</f>
        <v>0</v>
      </c>
      <c r="BN35" s="10">
        <f>CONFIG!$D40*Commandes!BN17</f>
        <v>0</v>
      </c>
      <c r="BO35" s="10">
        <f>CONFIG!$D40*Commandes!BO17</f>
        <v>0</v>
      </c>
      <c r="BP35" s="10">
        <f>CONFIG!$D40*Commandes!BP17</f>
        <v>0</v>
      </c>
      <c r="BQ35" s="10">
        <f>CONFIG!$D40*Commandes!BQ17</f>
        <v>0</v>
      </c>
      <c r="BR35" s="10">
        <f>CONFIG!$D40*Commandes!BR17</f>
        <v>0</v>
      </c>
      <c r="BS35" s="10">
        <f>CONFIG!$D40*Commandes!BS17</f>
        <v>0</v>
      </c>
      <c r="BT35" s="10">
        <f>CONFIG!$D40*Commandes!BT17</f>
        <v>0</v>
      </c>
      <c r="BU35" s="10">
        <f>CONFIG!$D40*Commandes!BU17</f>
        <v>0</v>
      </c>
      <c r="BV35" s="10">
        <f>CONFIG!$D40*Commandes!BV17</f>
        <v>0</v>
      </c>
      <c r="BW35" s="10">
        <f>CONFIG!$D40*Commandes!BW17</f>
        <v>0</v>
      </c>
      <c r="BX35" s="10">
        <f>CONFIG!$D40*Commandes!BX17</f>
        <v>0</v>
      </c>
      <c r="BY35" s="10">
        <f>CONFIG!$D40*Commandes!BY17</f>
        <v>0</v>
      </c>
      <c r="BZ35" s="10">
        <f>CONFIG!$D40*Commandes!BZ17</f>
        <v>0</v>
      </c>
      <c r="CA35" s="10">
        <f>CONFIG!$D40*Commandes!CA17</f>
        <v>0</v>
      </c>
      <c r="CB35" s="10">
        <f>CONFIG!$D40*Commandes!CB17</f>
        <v>0</v>
      </c>
      <c r="CC35" s="10">
        <f>CONFIG!$D40*Commandes!CC17</f>
        <v>0</v>
      </c>
      <c r="CD35" s="10">
        <f>CONFIG!$D40*Commandes!CD17</f>
        <v>0</v>
      </c>
      <c r="CE35" s="10">
        <f>CONFIG!$D40*Commandes!CE17</f>
        <v>0</v>
      </c>
      <c r="CF35" s="10">
        <f>CONFIG!$D40*Commandes!CF17</f>
        <v>0</v>
      </c>
      <c r="CG35" s="10">
        <f>CONFIG!$D40*Commandes!CG17</f>
        <v>0</v>
      </c>
      <c r="CH35" s="10">
        <f>CONFIG!$D40*Commandes!CH17</f>
        <v>0</v>
      </c>
      <c r="CI35" s="10">
        <f>CONFIG!$D40*Commandes!CI17</f>
        <v>0</v>
      </c>
      <c r="CJ35" s="10">
        <f>CONFIG!$D40*Commandes!CJ17</f>
        <v>0</v>
      </c>
      <c r="CK35" s="10">
        <f>CONFIG!$D40*Commandes!CK17</f>
        <v>0</v>
      </c>
      <c r="CL35" s="10">
        <f>CONFIG!$D40*Commandes!CL17</f>
        <v>0</v>
      </c>
      <c r="CM35" s="10">
        <f>CONFIG!$D40*Commandes!CM17</f>
        <v>0</v>
      </c>
      <c r="CN35" s="10">
        <f>CONFIG!$D40*Commandes!CN17</f>
        <v>0</v>
      </c>
      <c r="CO35" s="10">
        <f>CONFIG!$D40*Commandes!CO17</f>
        <v>0</v>
      </c>
      <c r="CP35" s="10">
        <f>CONFIG!$D40*Commandes!CP17</f>
        <v>0</v>
      </c>
      <c r="CQ35" s="10">
        <f>CONFIG!$D40*Commandes!CQ17</f>
        <v>0</v>
      </c>
      <c r="CR35" s="10">
        <f>CONFIG!$D40*Commandes!CR17</f>
        <v>0</v>
      </c>
      <c r="CS35" s="10">
        <f>CONFIG!$D40*Commandes!CS17</f>
        <v>0</v>
      </c>
      <c r="CT35" s="10">
        <f>CONFIG!$D40*Commandes!CT17</f>
        <v>0</v>
      </c>
      <c r="CU35" s="10">
        <f>CONFIG!$D40*Commandes!CU17</f>
        <v>0</v>
      </c>
      <c r="CV35" s="10">
        <f>CONFIG!$D40*Commandes!CV17</f>
        <v>0</v>
      </c>
      <c r="CW35" s="10">
        <f>CONFIG!$D40*Commandes!CW17</f>
        <v>0</v>
      </c>
      <c r="CX35" s="10">
        <f>CONFIG!$D40*Commandes!CX17</f>
        <v>0</v>
      </c>
      <c r="CY35" s="10">
        <f>CONFIG!$D40*Commandes!CY17</f>
        <v>0</v>
      </c>
      <c r="CZ35" s="10">
        <f>CONFIG!$D40*Commandes!CZ17</f>
        <v>0</v>
      </c>
      <c r="DA35" s="10">
        <f>CONFIG!$D40*Commandes!DA17</f>
        <v>0</v>
      </c>
      <c r="DB35" s="10">
        <f>CONFIG!$D40*Commandes!DB17</f>
        <v>0</v>
      </c>
      <c r="DC35" s="10">
        <f>CONFIG!$D40*Commandes!DC17</f>
        <v>0</v>
      </c>
      <c r="DD35" s="10">
        <f>CONFIG!$D40*Commandes!DD17</f>
        <v>0</v>
      </c>
      <c r="DE35" s="10">
        <f>CONFIG!$D40*Commandes!DE17</f>
        <v>0</v>
      </c>
      <c r="DF35" s="10">
        <f>CONFIG!$D40*Commandes!DF17</f>
        <v>0</v>
      </c>
      <c r="DG35" s="10">
        <f>CONFIG!$D40*Commandes!DG17</f>
        <v>0</v>
      </c>
    </row>
    <row r="36">
      <c r="C36" s="6">
        <f>CONFIG!$C$23</f>
        <v>0</v>
      </c>
      <c r="D36" s="10">
        <f>CONFIG!$D41*Commandes!D18</f>
        <v>0</v>
      </c>
      <c r="E36" s="10">
        <f>CONFIG!$D41*Commandes!E18</f>
        <v>0</v>
      </c>
      <c r="F36" s="10">
        <f>CONFIG!$D41*Commandes!F18</f>
        <v>0</v>
      </c>
      <c r="G36" s="10">
        <f>CONFIG!$D41*Commandes!G18</f>
        <v>0</v>
      </c>
      <c r="H36" s="10">
        <f>CONFIG!$D41*Commandes!H18</f>
        <v>0</v>
      </c>
      <c r="I36" s="10">
        <f>CONFIG!$D41*Commandes!I18</f>
        <v>0</v>
      </c>
      <c r="J36" s="10">
        <f>CONFIG!$D41*Commandes!J18</f>
        <v>0</v>
      </c>
      <c r="K36" s="10">
        <f>CONFIG!$D41*Commandes!K18</f>
        <v>0</v>
      </c>
      <c r="L36" s="10">
        <f>CONFIG!$D41*Commandes!L18</f>
        <v>0</v>
      </c>
      <c r="M36" s="10">
        <f>CONFIG!$D41*Commandes!M18</f>
        <v>0</v>
      </c>
      <c r="N36" s="10">
        <f>CONFIG!$D41*Commandes!N18</f>
        <v>0</v>
      </c>
      <c r="O36" s="10">
        <f>CONFIG!$D41*Commandes!O18</f>
        <v>0</v>
      </c>
      <c r="P36" s="10">
        <f>CONFIG!$D41*Commandes!P18</f>
        <v>0</v>
      </c>
      <c r="Q36" s="10">
        <f>CONFIG!$D41*Commandes!Q18</f>
        <v>0</v>
      </c>
      <c r="R36" s="10">
        <f>CONFIG!$D41*Commandes!R18</f>
        <v>0</v>
      </c>
      <c r="S36" s="10">
        <f>CONFIG!$D41*Commandes!S18</f>
        <v>0</v>
      </c>
      <c r="T36" s="10">
        <f>CONFIG!$D41*Commandes!T18</f>
        <v>0</v>
      </c>
      <c r="U36" s="10">
        <f>CONFIG!$D41*Commandes!U18</f>
        <v>0</v>
      </c>
      <c r="V36" s="10">
        <f>CONFIG!$D41*Commandes!V18</f>
        <v>0</v>
      </c>
      <c r="W36" s="10">
        <f>CONFIG!$D41*Commandes!W18</f>
        <v>0</v>
      </c>
      <c r="X36" s="10">
        <f>CONFIG!$D41*Commandes!X18</f>
        <v>0</v>
      </c>
      <c r="Y36" s="10">
        <f>CONFIG!$D41*Commandes!Y18</f>
        <v>0</v>
      </c>
      <c r="Z36" s="10">
        <f>CONFIG!$D41*Commandes!Z18</f>
        <v>0</v>
      </c>
      <c r="AA36" s="10">
        <f>CONFIG!$D41*Commandes!AA18</f>
        <v>0</v>
      </c>
      <c r="AB36" s="10">
        <f>CONFIG!$D41*Commandes!AB18</f>
        <v>0</v>
      </c>
      <c r="AC36" s="10">
        <f>CONFIG!$D41*Commandes!AC18</f>
        <v>0</v>
      </c>
      <c r="AD36" s="10">
        <f>CONFIG!$D41*Commandes!AD18</f>
        <v>0</v>
      </c>
      <c r="AE36" s="10">
        <f>CONFIG!$D41*Commandes!AE18</f>
        <v>0</v>
      </c>
      <c r="AF36" s="10">
        <f>CONFIG!$D41*Commandes!AF18</f>
        <v>0</v>
      </c>
      <c r="AG36" s="10">
        <f>CONFIG!$D41*Commandes!AG18</f>
        <v>0</v>
      </c>
      <c r="AH36" s="10">
        <f>CONFIG!$D41*Commandes!AH18</f>
        <v>0</v>
      </c>
      <c r="AI36" s="10">
        <f>CONFIG!$D41*Commandes!AI18</f>
        <v>0</v>
      </c>
      <c r="AJ36" s="10">
        <f>CONFIG!$D41*Commandes!AJ18</f>
        <v>0</v>
      </c>
      <c r="AK36" s="10">
        <f>CONFIG!$D41*Commandes!AK18</f>
        <v>0</v>
      </c>
      <c r="AL36" s="10">
        <f>CONFIG!$D41*Commandes!AL18</f>
        <v>0</v>
      </c>
      <c r="AM36" s="10">
        <f>CONFIG!$D41*Commandes!AM18</f>
        <v>0</v>
      </c>
      <c r="AN36" s="10">
        <f>CONFIG!$D41*Commandes!AN18</f>
        <v>0</v>
      </c>
      <c r="AO36" s="10">
        <f>CONFIG!$D41*Commandes!AO18</f>
        <v>0</v>
      </c>
      <c r="AP36" s="10">
        <f>CONFIG!$D41*Commandes!AP18</f>
        <v>0</v>
      </c>
      <c r="AQ36" s="10">
        <f>CONFIG!$D41*Commandes!AQ18</f>
        <v>0</v>
      </c>
      <c r="AR36" s="10">
        <f>CONFIG!$D41*Commandes!AR18</f>
        <v>0</v>
      </c>
      <c r="AS36" s="10">
        <f>CONFIG!$D41*Commandes!AS18</f>
        <v>0</v>
      </c>
      <c r="AT36" s="10">
        <f>CONFIG!$D41*Commandes!AT18</f>
        <v>0</v>
      </c>
      <c r="AU36" s="10">
        <f>CONFIG!$D41*Commandes!AU18</f>
        <v>0</v>
      </c>
      <c r="AV36" s="10">
        <f>CONFIG!$D41*Commandes!AV18</f>
        <v>0</v>
      </c>
      <c r="AW36" s="10">
        <f>CONFIG!$D41*Commandes!AW18</f>
        <v>0</v>
      </c>
      <c r="AX36" s="10">
        <f>CONFIG!$D41*Commandes!AX18</f>
        <v>0</v>
      </c>
      <c r="AY36" s="10">
        <f>CONFIG!$D41*Commandes!AY18</f>
        <v>0</v>
      </c>
      <c r="AZ36" s="10">
        <f>CONFIG!$D41*Commandes!AZ18</f>
        <v>0</v>
      </c>
      <c r="BA36" s="10">
        <f>CONFIG!$D41*Commandes!BA18</f>
        <v>0</v>
      </c>
      <c r="BB36" s="10">
        <f>CONFIG!$D41*Commandes!BB18</f>
        <v>0</v>
      </c>
      <c r="BC36" s="10">
        <f>CONFIG!$D41*Commandes!BC18</f>
        <v>0</v>
      </c>
      <c r="BD36" s="10">
        <f>CONFIG!$D41*Commandes!BD18</f>
        <v>0</v>
      </c>
      <c r="BE36" s="10">
        <f>CONFIG!$D41*Commandes!BE18</f>
        <v>0</v>
      </c>
      <c r="BF36" s="10">
        <f>CONFIG!$D41*Commandes!BF18</f>
        <v>0</v>
      </c>
      <c r="BG36" s="10">
        <f>CONFIG!$D41*Commandes!BG18</f>
        <v>0</v>
      </c>
      <c r="BH36" s="10">
        <f>CONFIG!$D41*Commandes!BH18</f>
        <v>0</v>
      </c>
      <c r="BI36" s="10">
        <f>CONFIG!$D41*Commandes!BI18</f>
        <v>0</v>
      </c>
      <c r="BJ36" s="10">
        <f>CONFIG!$D41*Commandes!BJ18</f>
        <v>0</v>
      </c>
      <c r="BK36" s="10">
        <f>CONFIG!$D41*Commandes!BK18</f>
        <v>0</v>
      </c>
      <c r="BL36" s="10">
        <f>CONFIG!$D41*Commandes!BL18</f>
        <v>0</v>
      </c>
      <c r="BM36" s="10">
        <f>CONFIG!$D41*Commandes!BM18</f>
        <v>0</v>
      </c>
      <c r="BN36" s="10">
        <f>CONFIG!$D41*Commandes!BN18</f>
        <v>0</v>
      </c>
      <c r="BO36" s="10">
        <f>CONFIG!$D41*Commandes!BO18</f>
        <v>0</v>
      </c>
      <c r="BP36" s="10">
        <f>CONFIG!$D41*Commandes!BP18</f>
        <v>0</v>
      </c>
      <c r="BQ36" s="10">
        <f>CONFIG!$D41*Commandes!BQ18</f>
        <v>0</v>
      </c>
      <c r="BR36" s="10">
        <f>CONFIG!$D41*Commandes!BR18</f>
        <v>0</v>
      </c>
      <c r="BS36" s="10">
        <f>CONFIG!$D41*Commandes!BS18</f>
        <v>0</v>
      </c>
      <c r="BT36" s="10">
        <f>CONFIG!$D41*Commandes!BT18</f>
        <v>0</v>
      </c>
      <c r="BU36" s="10">
        <f>CONFIG!$D41*Commandes!BU18</f>
        <v>0</v>
      </c>
      <c r="BV36" s="10">
        <f>CONFIG!$D41*Commandes!BV18</f>
        <v>0</v>
      </c>
      <c r="BW36" s="10">
        <f>CONFIG!$D41*Commandes!BW18</f>
        <v>0</v>
      </c>
      <c r="BX36" s="10">
        <f>CONFIG!$D41*Commandes!BX18</f>
        <v>0</v>
      </c>
      <c r="BY36" s="10">
        <f>CONFIG!$D41*Commandes!BY18</f>
        <v>0</v>
      </c>
      <c r="BZ36" s="10">
        <f>CONFIG!$D41*Commandes!BZ18</f>
        <v>0</v>
      </c>
      <c r="CA36" s="10">
        <f>CONFIG!$D41*Commandes!CA18</f>
        <v>0</v>
      </c>
      <c r="CB36" s="10">
        <f>CONFIG!$D41*Commandes!CB18</f>
        <v>0</v>
      </c>
      <c r="CC36" s="10">
        <f>CONFIG!$D41*Commandes!CC18</f>
        <v>0</v>
      </c>
      <c r="CD36" s="10">
        <f>CONFIG!$D41*Commandes!CD18</f>
        <v>0</v>
      </c>
      <c r="CE36" s="10">
        <f>CONFIG!$D41*Commandes!CE18</f>
        <v>0</v>
      </c>
      <c r="CF36" s="10">
        <f>CONFIG!$D41*Commandes!CF18</f>
        <v>0</v>
      </c>
      <c r="CG36" s="10">
        <f>CONFIG!$D41*Commandes!CG18</f>
        <v>0</v>
      </c>
      <c r="CH36" s="10">
        <f>CONFIG!$D41*Commandes!CH18</f>
        <v>0</v>
      </c>
      <c r="CI36" s="10">
        <f>CONFIG!$D41*Commandes!CI18</f>
        <v>0</v>
      </c>
      <c r="CJ36" s="10">
        <f>CONFIG!$D41*Commandes!CJ18</f>
        <v>0</v>
      </c>
      <c r="CK36" s="10">
        <f>CONFIG!$D41*Commandes!CK18</f>
        <v>0</v>
      </c>
      <c r="CL36" s="10">
        <f>CONFIG!$D41*Commandes!CL18</f>
        <v>0</v>
      </c>
      <c r="CM36" s="10">
        <f>CONFIG!$D41*Commandes!CM18</f>
        <v>0</v>
      </c>
      <c r="CN36" s="10">
        <f>CONFIG!$D41*Commandes!CN18</f>
        <v>0</v>
      </c>
      <c r="CO36" s="10">
        <f>CONFIG!$D41*Commandes!CO18</f>
        <v>0</v>
      </c>
      <c r="CP36" s="10">
        <f>CONFIG!$D41*Commandes!CP18</f>
        <v>0</v>
      </c>
      <c r="CQ36" s="10">
        <f>CONFIG!$D41*Commandes!CQ18</f>
        <v>0</v>
      </c>
      <c r="CR36" s="10">
        <f>CONFIG!$D41*Commandes!CR18</f>
        <v>0</v>
      </c>
      <c r="CS36" s="10">
        <f>CONFIG!$D41*Commandes!CS18</f>
        <v>0</v>
      </c>
      <c r="CT36" s="10">
        <f>CONFIG!$D41*Commandes!CT18</f>
        <v>0</v>
      </c>
      <c r="CU36" s="10">
        <f>CONFIG!$D41*Commandes!CU18</f>
        <v>0</v>
      </c>
      <c r="CV36" s="10">
        <f>CONFIG!$D41*Commandes!CV18</f>
        <v>0</v>
      </c>
      <c r="CW36" s="10">
        <f>CONFIG!$D41*Commandes!CW18</f>
        <v>0</v>
      </c>
      <c r="CX36" s="10">
        <f>CONFIG!$D41*Commandes!CX18</f>
        <v>0</v>
      </c>
      <c r="CY36" s="10">
        <f>CONFIG!$D41*Commandes!CY18</f>
        <v>0</v>
      </c>
      <c r="CZ36" s="10">
        <f>CONFIG!$D41*Commandes!CZ18</f>
        <v>0</v>
      </c>
      <c r="DA36" s="10">
        <f>CONFIG!$D41*Commandes!DA18</f>
        <v>0</v>
      </c>
      <c r="DB36" s="10">
        <f>CONFIG!$D41*Commandes!DB18</f>
        <v>0</v>
      </c>
      <c r="DC36" s="10">
        <f>CONFIG!$D41*Commandes!DC18</f>
        <v>0</v>
      </c>
      <c r="DD36" s="10">
        <f>CONFIG!$D41*Commandes!DD18</f>
        <v>0</v>
      </c>
      <c r="DE36" s="10">
        <f>CONFIG!$D41*Commandes!DE18</f>
        <v>0</v>
      </c>
      <c r="DF36" s="10">
        <f>CONFIG!$D41*Commandes!DF18</f>
        <v>0</v>
      </c>
      <c r="DG36" s="10">
        <f>CONFIG!$D41*Commandes!DG18</f>
        <v>0</v>
      </c>
    </row>
    <row r="37">
      <c r="C37" s="6">
        <f>CONFIG!$C$24</f>
        <v>0</v>
      </c>
      <c r="D37" s="10">
        <f>CONFIG!$D42*Commandes!D19</f>
        <v>0</v>
      </c>
      <c r="E37" s="10">
        <f>CONFIG!$D42*Commandes!E19</f>
        <v>0</v>
      </c>
      <c r="F37" s="10">
        <f>CONFIG!$D42*Commandes!F19</f>
        <v>0</v>
      </c>
      <c r="G37" s="10">
        <f>CONFIG!$D42*Commandes!G19</f>
        <v>0</v>
      </c>
      <c r="H37" s="10">
        <f>CONFIG!$D42*Commandes!H19</f>
        <v>0</v>
      </c>
      <c r="I37" s="10">
        <f>CONFIG!$D42*Commandes!I19</f>
        <v>0</v>
      </c>
      <c r="J37" s="10">
        <f>CONFIG!$D42*Commandes!J19</f>
        <v>0</v>
      </c>
      <c r="K37" s="10">
        <f>CONFIG!$D42*Commandes!K19</f>
        <v>0</v>
      </c>
      <c r="L37" s="10">
        <f>CONFIG!$D42*Commandes!L19</f>
        <v>0</v>
      </c>
      <c r="M37" s="10">
        <f>CONFIG!$D42*Commandes!M19</f>
        <v>0</v>
      </c>
      <c r="N37" s="10">
        <f>CONFIG!$D42*Commandes!N19</f>
        <v>0</v>
      </c>
      <c r="O37" s="10">
        <f>CONFIG!$D42*Commandes!O19</f>
        <v>0</v>
      </c>
      <c r="P37" s="10">
        <f>CONFIG!$D42*Commandes!P19</f>
        <v>0</v>
      </c>
      <c r="Q37" s="10">
        <f>CONFIG!$D42*Commandes!Q19</f>
        <v>0</v>
      </c>
      <c r="R37" s="10">
        <f>CONFIG!$D42*Commandes!R19</f>
        <v>0</v>
      </c>
      <c r="S37" s="10">
        <f>CONFIG!$D42*Commandes!S19</f>
        <v>0</v>
      </c>
      <c r="T37" s="10">
        <f>CONFIG!$D42*Commandes!T19</f>
        <v>0</v>
      </c>
      <c r="U37" s="10">
        <f>CONFIG!$D42*Commandes!U19</f>
        <v>0</v>
      </c>
      <c r="V37" s="10">
        <f>CONFIG!$D42*Commandes!V19</f>
        <v>0</v>
      </c>
      <c r="W37" s="10">
        <f>CONFIG!$D42*Commandes!W19</f>
        <v>0</v>
      </c>
      <c r="X37" s="10">
        <f>CONFIG!$D42*Commandes!X19</f>
        <v>0</v>
      </c>
      <c r="Y37" s="10">
        <f>CONFIG!$D42*Commandes!Y19</f>
        <v>0</v>
      </c>
      <c r="Z37" s="10">
        <f>CONFIG!$D42*Commandes!Z19</f>
        <v>0</v>
      </c>
      <c r="AA37" s="10">
        <f>CONFIG!$D42*Commandes!AA19</f>
        <v>0</v>
      </c>
      <c r="AB37" s="10">
        <f>CONFIG!$D42*Commandes!AB19</f>
        <v>0</v>
      </c>
      <c r="AC37" s="10">
        <f>CONFIG!$D42*Commandes!AC19</f>
        <v>0</v>
      </c>
      <c r="AD37" s="10">
        <f>CONFIG!$D42*Commandes!AD19</f>
        <v>0</v>
      </c>
      <c r="AE37" s="10">
        <f>CONFIG!$D42*Commandes!AE19</f>
        <v>0</v>
      </c>
      <c r="AF37" s="10">
        <f>CONFIG!$D42*Commandes!AF19</f>
        <v>0</v>
      </c>
      <c r="AG37" s="10">
        <f>CONFIG!$D42*Commandes!AG19</f>
        <v>0</v>
      </c>
      <c r="AH37" s="10">
        <f>CONFIG!$D42*Commandes!AH19</f>
        <v>0</v>
      </c>
      <c r="AI37" s="10">
        <f>CONFIG!$D42*Commandes!AI19</f>
        <v>0</v>
      </c>
      <c r="AJ37" s="10">
        <f>CONFIG!$D42*Commandes!AJ19</f>
        <v>0</v>
      </c>
      <c r="AK37" s="10">
        <f>CONFIG!$D42*Commandes!AK19</f>
        <v>0</v>
      </c>
      <c r="AL37" s="10">
        <f>CONFIG!$D42*Commandes!AL19</f>
        <v>0</v>
      </c>
      <c r="AM37" s="10">
        <f>CONFIG!$D42*Commandes!AM19</f>
        <v>0</v>
      </c>
      <c r="AN37" s="10">
        <f>CONFIG!$D42*Commandes!AN19</f>
        <v>0</v>
      </c>
      <c r="AO37" s="10">
        <f>CONFIG!$D42*Commandes!AO19</f>
        <v>0</v>
      </c>
      <c r="AP37" s="10">
        <f>CONFIG!$D42*Commandes!AP19</f>
        <v>0</v>
      </c>
      <c r="AQ37" s="10">
        <f>CONFIG!$D42*Commandes!AQ19</f>
        <v>0</v>
      </c>
      <c r="AR37" s="10">
        <f>CONFIG!$D42*Commandes!AR19</f>
        <v>0</v>
      </c>
      <c r="AS37" s="10">
        <f>CONFIG!$D42*Commandes!AS19</f>
        <v>0</v>
      </c>
      <c r="AT37" s="10">
        <f>CONFIG!$D42*Commandes!AT19</f>
        <v>0</v>
      </c>
      <c r="AU37" s="10">
        <f>CONFIG!$D42*Commandes!AU19</f>
        <v>0</v>
      </c>
      <c r="AV37" s="10">
        <f>CONFIG!$D42*Commandes!AV19</f>
        <v>0</v>
      </c>
      <c r="AW37" s="10">
        <f>CONFIG!$D42*Commandes!AW19</f>
        <v>0</v>
      </c>
      <c r="AX37" s="10">
        <f>CONFIG!$D42*Commandes!AX19</f>
        <v>0</v>
      </c>
      <c r="AY37" s="10">
        <f>CONFIG!$D42*Commandes!AY19</f>
        <v>0</v>
      </c>
      <c r="AZ37" s="10">
        <f>CONFIG!$D42*Commandes!AZ19</f>
        <v>0</v>
      </c>
      <c r="BA37" s="10">
        <f>CONFIG!$D42*Commandes!BA19</f>
        <v>0</v>
      </c>
      <c r="BB37" s="10">
        <f>CONFIG!$D42*Commandes!BB19</f>
        <v>0</v>
      </c>
      <c r="BC37" s="10">
        <f>CONFIG!$D42*Commandes!BC19</f>
        <v>0</v>
      </c>
      <c r="BD37" s="10">
        <f>CONFIG!$D42*Commandes!BD19</f>
        <v>0</v>
      </c>
      <c r="BE37" s="10">
        <f>CONFIG!$D42*Commandes!BE19</f>
        <v>0</v>
      </c>
      <c r="BF37" s="10">
        <f>CONFIG!$D42*Commandes!BF19</f>
        <v>0</v>
      </c>
      <c r="BG37" s="10">
        <f>CONFIG!$D42*Commandes!BG19</f>
        <v>0</v>
      </c>
      <c r="BH37" s="10">
        <f>CONFIG!$D42*Commandes!BH19</f>
        <v>0</v>
      </c>
      <c r="BI37" s="10">
        <f>CONFIG!$D42*Commandes!BI19</f>
        <v>0</v>
      </c>
      <c r="BJ37" s="10">
        <f>CONFIG!$D42*Commandes!BJ19</f>
        <v>0</v>
      </c>
      <c r="BK37" s="10">
        <f>CONFIG!$D42*Commandes!BK19</f>
        <v>0</v>
      </c>
      <c r="BL37" s="10">
        <f>CONFIG!$D42*Commandes!BL19</f>
        <v>0</v>
      </c>
      <c r="BM37" s="10">
        <f>CONFIG!$D42*Commandes!BM19</f>
        <v>0</v>
      </c>
      <c r="BN37" s="10">
        <f>CONFIG!$D42*Commandes!BN19</f>
        <v>0</v>
      </c>
      <c r="BO37" s="10">
        <f>CONFIG!$D42*Commandes!BO19</f>
        <v>0</v>
      </c>
      <c r="BP37" s="10">
        <f>CONFIG!$D42*Commandes!BP19</f>
        <v>0</v>
      </c>
      <c r="BQ37" s="10">
        <f>CONFIG!$D42*Commandes!BQ19</f>
        <v>0</v>
      </c>
      <c r="BR37" s="10">
        <f>CONFIG!$D42*Commandes!BR19</f>
        <v>0</v>
      </c>
      <c r="BS37" s="10">
        <f>CONFIG!$D42*Commandes!BS19</f>
        <v>0</v>
      </c>
      <c r="BT37" s="10">
        <f>CONFIG!$D42*Commandes!BT19</f>
        <v>0</v>
      </c>
      <c r="BU37" s="10">
        <f>CONFIG!$D42*Commandes!BU19</f>
        <v>0</v>
      </c>
      <c r="BV37" s="10">
        <f>CONFIG!$D42*Commandes!BV19</f>
        <v>0</v>
      </c>
      <c r="BW37" s="10">
        <f>CONFIG!$D42*Commandes!BW19</f>
        <v>0</v>
      </c>
      <c r="BX37" s="10">
        <f>CONFIG!$D42*Commandes!BX19</f>
        <v>0</v>
      </c>
      <c r="BY37" s="10">
        <f>CONFIG!$D42*Commandes!BY19</f>
        <v>0</v>
      </c>
      <c r="BZ37" s="10">
        <f>CONFIG!$D42*Commandes!BZ19</f>
        <v>0</v>
      </c>
      <c r="CA37" s="10">
        <f>CONFIG!$D42*Commandes!CA19</f>
        <v>0</v>
      </c>
      <c r="CB37" s="10">
        <f>CONFIG!$D42*Commandes!CB19</f>
        <v>0</v>
      </c>
      <c r="CC37" s="10">
        <f>CONFIG!$D42*Commandes!CC19</f>
        <v>0</v>
      </c>
      <c r="CD37" s="10">
        <f>CONFIG!$D42*Commandes!CD19</f>
        <v>0</v>
      </c>
      <c r="CE37" s="10">
        <f>CONFIG!$D42*Commandes!CE19</f>
        <v>0</v>
      </c>
      <c r="CF37" s="10">
        <f>CONFIG!$D42*Commandes!CF19</f>
        <v>0</v>
      </c>
      <c r="CG37" s="10">
        <f>CONFIG!$D42*Commandes!CG19</f>
        <v>0</v>
      </c>
      <c r="CH37" s="10">
        <f>CONFIG!$D42*Commandes!CH19</f>
        <v>0</v>
      </c>
      <c r="CI37" s="10">
        <f>CONFIG!$D42*Commandes!CI19</f>
        <v>0</v>
      </c>
      <c r="CJ37" s="10">
        <f>CONFIG!$D42*Commandes!CJ19</f>
        <v>0</v>
      </c>
      <c r="CK37" s="10">
        <f>CONFIG!$D42*Commandes!CK19</f>
        <v>0</v>
      </c>
      <c r="CL37" s="10">
        <f>CONFIG!$D42*Commandes!CL19</f>
        <v>0</v>
      </c>
      <c r="CM37" s="10">
        <f>CONFIG!$D42*Commandes!CM19</f>
        <v>0</v>
      </c>
      <c r="CN37" s="10">
        <f>CONFIG!$D42*Commandes!CN19</f>
        <v>0</v>
      </c>
      <c r="CO37" s="10">
        <f>CONFIG!$D42*Commandes!CO19</f>
        <v>0</v>
      </c>
      <c r="CP37" s="10">
        <f>CONFIG!$D42*Commandes!CP19</f>
        <v>0</v>
      </c>
      <c r="CQ37" s="10">
        <f>CONFIG!$D42*Commandes!CQ19</f>
        <v>0</v>
      </c>
      <c r="CR37" s="10">
        <f>CONFIG!$D42*Commandes!CR19</f>
        <v>0</v>
      </c>
      <c r="CS37" s="10">
        <f>CONFIG!$D42*Commandes!CS19</f>
        <v>0</v>
      </c>
      <c r="CT37" s="10">
        <f>CONFIG!$D42*Commandes!CT19</f>
        <v>0</v>
      </c>
      <c r="CU37" s="10">
        <f>CONFIG!$D42*Commandes!CU19</f>
        <v>0</v>
      </c>
      <c r="CV37" s="10">
        <f>CONFIG!$D42*Commandes!CV19</f>
        <v>0</v>
      </c>
      <c r="CW37" s="10">
        <f>CONFIG!$D42*Commandes!CW19</f>
        <v>0</v>
      </c>
      <c r="CX37" s="10">
        <f>CONFIG!$D42*Commandes!CX19</f>
        <v>0</v>
      </c>
      <c r="CY37" s="10">
        <f>CONFIG!$D42*Commandes!CY19</f>
        <v>0</v>
      </c>
      <c r="CZ37" s="10">
        <f>CONFIG!$D42*Commandes!CZ19</f>
        <v>0</v>
      </c>
      <c r="DA37" s="10">
        <f>CONFIG!$D42*Commandes!DA19</f>
        <v>0</v>
      </c>
      <c r="DB37" s="10">
        <f>CONFIG!$D42*Commandes!DB19</f>
        <v>0</v>
      </c>
      <c r="DC37" s="10">
        <f>CONFIG!$D42*Commandes!DC19</f>
        <v>0</v>
      </c>
      <c r="DD37" s="10">
        <f>CONFIG!$D42*Commandes!DD19</f>
        <v>0</v>
      </c>
      <c r="DE37" s="10">
        <f>CONFIG!$D42*Commandes!DE19</f>
        <v>0</v>
      </c>
      <c r="DF37" s="10">
        <f>CONFIG!$D42*Commandes!DF19</f>
        <v>0</v>
      </c>
      <c r="DG37" s="10">
        <f>CONFIG!$D42*Commandes!DG19</f>
        <v>0</v>
      </c>
    </row>
    <row r="38">
      <c r="C38" s="6">
        <f>CONFIG!$C$25</f>
        <v>0</v>
      </c>
      <c r="D38" s="10">
        <f>CONFIG!$D43*Commandes!D20</f>
        <v>0</v>
      </c>
      <c r="E38" s="10">
        <f>CONFIG!$D43*Commandes!E20</f>
        <v>0</v>
      </c>
      <c r="F38" s="10">
        <f>CONFIG!$D43*Commandes!F20</f>
        <v>0</v>
      </c>
      <c r="G38" s="10">
        <f>CONFIG!$D43*Commandes!G20</f>
        <v>0</v>
      </c>
      <c r="H38" s="10">
        <f>CONFIG!$D43*Commandes!H20</f>
        <v>0</v>
      </c>
      <c r="I38" s="10">
        <f>CONFIG!$D43*Commandes!I20</f>
        <v>0</v>
      </c>
      <c r="J38" s="10">
        <f>CONFIG!$D43*Commandes!J20</f>
        <v>0</v>
      </c>
      <c r="K38" s="10">
        <f>CONFIG!$D43*Commandes!K20</f>
        <v>0</v>
      </c>
      <c r="L38" s="10">
        <f>CONFIG!$D43*Commandes!L20</f>
        <v>0</v>
      </c>
      <c r="M38" s="10">
        <f>CONFIG!$D43*Commandes!M20</f>
        <v>0</v>
      </c>
      <c r="N38" s="10">
        <f>CONFIG!$D43*Commandes!N20</f>
        <v>0</v>
      </c>
      <c r="O38" s="10">
        <f>CONFIG!$D43*Commandes!O20</f>
        <v>0</v>
      </c>
      <c r="P38" s="10">
        <f>CONFIG!$D43*Commandes!P20</f>
        <v>0</v>
      </c>
      <c r="Q38" s="10">
        <f>CONFIG!$D43*Commandes!Q20</f>
        <v>0</v>
      </c>
      <c r="R38" s="10">
        <f>CONFIG!$D43*Commandes!R20</f>
        <v>0</v>
      </c>
      <c r="S38" s="10">
        <f>CONFIG!$D43*Commandes!S20</f>
        <v>0</v>
      </c>
      <c r="T38" s="10">
        <f>CONFIG!$D43*Commandes!T20</f>
        <v>0</v>
      </c>
      <c r="U38" s="10">
        <f>CONFIG!$D43*Commandes!U20</f>
        <v>0</v>
      </c>
      <c r="V38" s="10">
        <f>CONFIG!$D43*Commandes!V20</f>
        <v>0</v>
      </c>
      <c r="W38" s="10">
        <f>CONFIG!$D43*Commandes!W20</f>
        <v>0</v>
      </c>
      <c r="X38" s="10">
        <f>CONFIG!$D43*Commandes!X20</f>
        <v>0</v>
      </c>
      <c r="Y38" s="10">
        <f>CONFIG!$D43*Commandes!Y20</f>
        <v>0</v>
      </c>
      <c r="Z38" s="10">
        <f>CONFIG!$D43*Commandes!Z20</f>
        <v>0</v>
      </c>
      <c r="AA38" s="10">
        <f>CONFIG!$D43*Commandes!AA20</f>
        <v>0</v>
      </c>
      <c r="AB38" s="10">
        <f>CONFIG!$D43*Commandes!AB20</f>
        <v>0</v>
      </c>
      <c r="AC38" s="10">
        <f>CONFIG!$D43*Commandes!AC20</f>
        <v>0</v>
      </c>
      <c r="AD38" s="10">
        <f>CONFIG!$D43*Commandes!AD20</f>
        <v>0</v>
      </c>
      <c r="AE38" s="10">
        <f>CONFIG!$D43*Commandes!AE20</f>
        <v>0</v>
      </c>
      <c r="AF38" s="10">
        <f>CONFIG!$D43*Commandes!AF20</f>
        <v>0</v>
      </c>
      <c r="AG38" s="10">
        <f>CONFIG!$D43*Commandes!AG20</f>
        <v>0</v>
      </c>
      <c r="AH38" s="10">
        <f>CONFIG!$D43*Commandes!AH20</f>
        <v>0</v>
      </c>
      <c r="AI38" s="10">
        <f>CONFIG!$D43*Commandes!AI20</f>
        <v>0</v>
      </c>
      <c r="AJ38" s="10">
        <f>CONFIG!$D43*Commandes!AJ20</f>
        <v>0</v>
      </c>
      <c r="AK38" s="10">
        <f>CONFIG!$D43*Commandes!AK20</f>
        <v>0</v>
      </c>
      <c r="AL38" s="10">
        <f>CONFIG!$D43*Commandes!AL20</f>
        <v>0</v>
      </c>
      <c r="AM38" s="10">
        <f>CONFIG!$D43*Commandes!AM20</f>
        <v>0</v>
      </c>
      <c r="AN38" s="10">
        <f>CONFIG!$D43*Commandes!AN20</f>
        <v>0</v>
      </c>
      <c r="AO38" s="10">
        <f>CONFIG!$D43*Commandes!AO20</f>
        <v>0</v>
      </c>
      <c r="AP38" s="10">
        <f>CONFIG!$D43*Commandes!AP20</f>
        <v>0</v>
      </c>
      <c r="AQ38" s="10">
        <f>CONFIG!$D43*Commandes!AQ20</f>
        <v>0</v>
      </c>
      <c r="AR38" s="10">
        <f>CONFIG!$D43*Commandes!AR20</f>
        <v>0</v>
      </c>
      <c r="AS38" s="10">
        <f>CONFIG!$D43*Commandes!AS20</f>
        <v>0</v>
      </c>
      <c r="AT38" s="10">
        <f>CONFIG!$D43*Commandes!AT20</f>
        <v>0</v>
      </c>
      <c r="AU38" s="10">
        <f>CONFIG!$D43*Commandes!AU20</f>
        <v>0</v>
      </c>
      <c r="AV38" s="10">
        <f>CONFIG!$D43*Commandes!AV20</f>
        <v>0</v>
      </c>
      <c r="AW38" s="10">
        <f>CONFIG!$D43*Commandes!AW20</f>
        <v>0</v>
      </c>
      <c r="AX38" s="10">
        <f>CONFIG!$D43*Commandes!AX20</f>
        <v>0</v>
      </c>
      <c r="AY38" s="10">
        <f>CONFIG!$D43*Commandes!AY20</f>
        <v>0</v>
      </c>
      <c r="AZ38" s="10">
        <f>CONFIG!$D43*Commandes!AZ20</f>
        <v>0</v>
      </c>
      <c r="BA38" s="10">
        <f>CONFIG!$D43*Commandes!BA20</f>
        <v>0</v>
      </c>
      <c r="BB38" s="10">
        <f>CONFIG!$D43*Commandes!BB20</f>
        <v>0</v>
      </c>
      <c r="BC38" s="10">
        <f>CONFIG!$D43*Commandes!BC20</f>
        <v>0</v>
      </c>
      <c r="BD38" s="10">
        <f>CONFIG!$D43*Commandes!BD20</f>
        <v>0</v>
      </c>
      <c r="BE38" s="10">
        <f>CONFIG!$D43*Commandes!BE20</f>
        <v>0</v>
      </c>
      <c r="BF38" s="10">
        <f>CONFIG!$D43*Commandes!BF20</f>
        <v>0</v>
      </c>
      <c r="BG38" s="10">
        <f>CONFIG!$D43*Commandes!BG20</f>
        <v>0</v>
      </c>
      <c r="BH38" s="10">
        <f>CONFIG!$D43*Commandes!BH20</f>
        <v>0</v>
      </c>
      <c r="BI38" s="10">
        <f>CONFIG!$D43*Commandes!BI20</f>
        <v>0</v>
      </c>
      <c r="BJ38" s="10">
        <f>CONFIG!$D43*Commandes!BJ20</f>
        <v>0</v>
      </c>
      <c r="BK38" s="10">
        <f>CONFIG!$D43*Commandes!BK20</f>
        <v>0</v>
      </c>
      <c r="BL38" s="10">
        <f>CONFIG!$D43*Commandes!BL20</f>
        <v>0</v>
      </c>
      <c r="BM38" s="10">
        <f>CONFIG!$D43*Commandes!BM20</f>
        <v>0</v>
      </c>
      <c r="BN38" s="10">
        <f>CONFIG!$D43*Commandes!BN20</f>
        <v>0</v>
      </c>
      <c r="BO38" s="10">
        <f>CONFIG!$D43*Commandes!BO20</f>
        <v>0</v>
      </c>
      <c r="BP38" s="10">
        <f>CONFIG!$D43*Commandes!BP20</f>
        <v>0</v>
      </c>
      <c r="BQ38" s="10">
        <f>CONFIG!$D43*Commandes!BQ20</f>
        <v>0</v>
      </c>
      <c r="BR38" s="10">
        <f>CONFIG!$D43*Commandes!BR20</f>
        <v>0</v>
      </c>
      <c r="BS38" s="10">
        <f>CONFIG!$D43*Commandes!BS20</f>
        <v>0</v>
      </c>
      <c r="BT38" s="10">
        <f>CONFIG!$D43*Commandes!BT20</f>
        <v>0</v>
      </c>
      <c r="BU38" s="10">
        <f>CONFIG!$D43*Commandes!BU20</f>
        <v>0</v>
      </c>
      <c r="BV38" s="10">
        <f>CONFIG!$D43*Commandes!BV20</f>
        <v>0</v>
      </c>
      <c r="BW38" s="10">
        <f>CONFIG!$D43*Commandes!BW20</f>
        <v>0</v>
      </c>
      <c r="BX38" s="10">
        <f>CONFIG!$D43*Commandes!BX20</f>
        <v>0</v>
      </c>
      <c r="BY38" s="10">
        <f>CONFIG!$D43*Commandes!BY20</f>
        <v>0</v>
      </c>
      <c r="BZ38" s="10">
        <f>CONFIG!$D43*Commandes!BZ20</f>
        <v>0</v>
      </c>
      <c r="CA38" s="10">
        <f>CONFIG!$D43*Commandes!CA20</f>
        <v>0</v>
      </c>
      <c r="CB38" s="10">
        <f>CONFIG!$D43*Commandes!CB20</f>
        <v>0</v>
      </c>
      <c r="CC38" s="10">
        <f>CONFIG!$D43*Commandes!CC20</f>
        <v>0</v>
      </c>
      <c r="CD38" s="10">
        <f>CONFIG!$D43*Commandes!CD20</f>
        <v>0</v>
      </c>
      <c r="CE38" s="10">
        <f>CONFIG!$D43*Commandes!CE20</f>
        <v>0</v>
      </c>
      <c r="CF38" s="10">
        <f>CONFIG!$D43*Commandes!CF20</f>
        <v>0</v>
      </c>
      <c r="CG38" s="10">
        <f>CONFIG!$D43*Commandes!CG20</f>
        <v>0</v>
      </c>
      <c r="CH38" s="10">
        <f>CONFIG!$D43*Commandes!CH20</f>
        <v>0</v>
      </c>
      <c r="CI38" s="10">
        <f>CONFIG!$D43*Commandes!CI20</f>
        <v>0</v>
      </c>
      <c r="CJ38" s="10">
        <f>CONFIG!$D43*Commandes!CJ20</f>
        <v>0</v>
      </c>
      <c r="CK38" s="10">
        <f>CONFIG!$D43*Commandes!CK20</f>
        <v>0</v>
      </c>
      <c r="CL38" s="10">
        <f>CONFIG!$D43*Commandes!CL20</f>
        <v>0</v>
      </c>
      <c r="CM38" s="10">
        <f>CONFIG!$D43*Commandes!CM20</f>
        <v>0</v>
      </c>
      <c r="CN38" s="10">
        <f>CONFIG!$D43*Commandes!CN20</f>
        <v>0</v>
      </c>
      <c r="CO38" s="10">
        <f>CONFIG!$D43*Commandes!CO20</f>
        <v>0</v>
      </c>
      <c r="CP38" s="10">
        <f>CONFIG!$D43*Commandes!CP20</f>
        <v>0</v>
      </c>
      <c r="CQ38" s="10">
        <f>CONFIG!$D43*Commandes!CQ20</f>
        <v>0</v>
      </c>
      <c r="CR38" s="10">
        <f>CONFIG!$D43*Commandes!CR20</f>
        <v>0</v>
      </c>
      <c r="CS38" s="10">
        <f>CONFIG!$D43*Commandes!CS20</f>
        <v>0</v>
      </c>
      <c r="CT38" s="10">
        <f>CONFIG!$D43*Commandes!CT20</f>
        <v>0</v>
      </c>
      <c r="CU38" s="10">
        <f>CONFIG!$D43*Commandes!CU20</f>
        <v>0</v>
      </c>
      <c r="CV38" s="10">
        <f>CONFIG!$D43*Commandes!CV20</f>
        <v>0</v>
      </c>
      <c r="CW38" s="10">
        <f>CONFIG!$D43*Commandes!CW20</f>
        <v>0</v>
      </c>
      <c r="CX38" s="10">
        <f>CONFIG!$D43*Commandes!CX20</f>
        <v>0</v>
      </c>
      <c r="CY38" s="10">
        <f>CONFIG!$D43*Commandes!CY20</f>
        <v>0</v>
      </c>
      <c r="CZ38" s="10">
        <f>CONFIG!$D43*Commandes!CZ20</f>
        <v>0</v>
      </c>
      <c r="DA38" s="10">
        <f>CONFIG!$D43*Commandes!DA20</f>
        <v>0</v>
      </c>
      <c r="DB38" s="10">
        <f>CONFIG!$D43*Commandes!DB20</f>
        <v>0</v>
      </c>
      <c r="DC38" s="10">
        <f>CONFIG!$D43*Commandes!DC20</f>
        <v>0</v>
      </c>
      <c r="DD38" s="10">
        <f>CONFIG!$D43*Commandes!DD20</f>
        <v>0</v>
      </c>
      <c r="DE38" s="10">
        <f>CONFIG!$D43*Commandes!DE20</f>
        <v>0</v>
      </c>
      <c r="DF38" s="10">
        <f>CONFIG!$D43*Commandes!DF20</f>
        <v>0</v>
      </c>
      <c r="DG38" s="10">
        <f>CONFIG!$D43*Commandes!DG20</f>
        <v>0</v>
      </c>
    </row>
    <row r="39"/>
    <row r="40">
      <c r="C40" s="6" t="str">
        <v>TOTAL</v>
      </c>
      <c r="D40" s="10">
        <f>SUM(D27:D38)</f>
        <v>0</v>
      </c>
      <c r="E40" s="10">
        <f>SUM(E27:E38)</f>
        <v>0</v>
      </c>
      <c r="F40" s="10">
        <f>SUM(F27:F38)</f>
        <v>0</v>
      </c>
      <c r="G40" s="10">
        <f>SUM(G27:G38)</f>
        <v>0</v>
      </c>
      <c r="H40" s="10">
        <f>SUM(H27:H38)</f>
        <v>0</v>
      </c>
      <c r="I40" s="10">
        <f>SUM(I27:I38)</f>
        <v>0</v>
      </c>
      <c r="J40" s="10">
        <f>SUM(J27:J38)</f>
        <v>0</v>
      </c>
      <c r="K40" s="10">
        <f>SUM(K27:K38)</f>
        <v>0</v>
      </c>
      <c r="L40" s="10">
        <f>SUM(L27:L38)</f>
        <v>0</v>
      </c>
      <c r="M40" s="10">
        <f>SUM(M27:M38)</f>
        <v>0</v>
      </c>
      <c r="N40" s="10">
        <f>SUM(N27:N38)</f>
        <v>0</v>
      </c>
      <c r="O40" s="10">
        <f>SUM(O27:O38)</f>
        <v>0</v>
      </c>
      <c r="P40" s="10">
        <f>SUM(P27:P38)</f>
        <v>0</v>
      </c>
      <c r="Q40" s="10">
        <f>SUM(Q27:Q38)</f>
        <v>0</v>
      </c>
      <c r="R40" s="10">
        <f>SUM(R27:R38)</f>
        <v>0</v>
      </c>
      <c r="S40" s="10">
        <f>SUM(S27:S38)</f>
        <v>0</v>
      </c>
      <c r="T40" s="10">
        <f>SUM(T27:T38)</f>
        <v>0</v>
      </c>
      <c r="U40" s="10">
        <f>SUM(U27:U38)</f>
        <v>0</v>
      </c>
      <c r="V40" s="10">
        <f>SUM(V27:V38)</f>
        <v>0</v>
      </c>
      <c r="W40" s="10">
        <f>SUM(W27:W38)</f>
        <v>0</v>
      </c>
      <c r="X40" s="10">
        <f>SUM(X27:X38)</f>
        <v>0</v>
      </c>
      <c r="Y40" s="10">
        <f>SUM(Y27:Y38)</f>
        <v>0</v>
      </c>
      <c r="Z40" s="10">
        <f>SUM(Z27:Z38)</f>
        <v>0</v>
      </c>
      <c r="AA40" s="10">
        <f>SUM(AA27:AA38)</f>
        <v>0</v>
      </c>
      <c r="AB40" s="10">
        <f>SUM(AB27:AB38)</f>
        <v>0</v>
      </c>
      <c r="AC40" s="10">
        <f>SUM(AC27:AC38)</f>
        <v>0</v>
      </c>
      <c r="AD40" s="10">
        <f>SUM(AD27:AD38)</f>
        <v>0</v>
      </c>
      <c r="AE40" s="10">
        <f>SUM(AE27:AE38)</f>
        <v>0</v>
      </c>
      <c r="AF40" s="10">
        <f>SUM(AF27:AF38)</f>
        <v>0</v>
      </c>
      <c r="AG40" s="10">
        <f>SUM(AG27:AG38)</f>
        <v>0</v>
      </c>
      <c r="AH40" s="10">
        <f>SUM(AH27:AH38)</f>
        <v>0</v>
      </c>
      <c r="AI40" s="10">
        <f>SUM(AI27:AI38)</f>
        <v>0</v>
      </c>
      <c r="AJ40" s="10">
        <f>SUM(AJ27:AJ38)</f>
        <v>0</v>
      </c>
      <c r="AK40" s="10">
        <f>SUM(AK27:AK38)</f>
        <v>0</v>
      </c>
      <c r="AL40" s="10">
        <f>SUM(AL27:AL38)</f>
        <v>0</v>
      </c>
      <c r="AM40" s="10">
        <f>SUM(AM27:AM38)</f>
        <v>0</v>
      </c>
      <c r="AN40" s="10">
        <f>SUM(AN27:AN38)</f>
        <v>0</v>
      </c>
      <c r="AO40" s="10">
        <f>SUM(AO27:AO38)</f>
        <v>0</v>
      </c>
      <c r="AP40" s="10">
        <f>SUM(AP27:AP38)</f>
        <v>0</v>
      </c>
      <c r="AQ40" s="10">
        <f>SUM(AQ27:AQ38)</f>
        <v>0</v>
      </c>
      <c r="AR40" s="10">
        <f>SUM(AR27:AR38)</f>
        <v>0</v>
      </c>
      <c r="AS40" s="10">
        <f>SUM(AS27:AS38)</f>
        <v>0</v>
      </c>
      <c r="AT40" s="10">
        <f>SUM(AT27:AT38)</f>
        <v>0</v>
      </c>
      <c r="AU40" s="10">
        <f>SUM(AU27:AU38)</f>
        <v>0</v>
      </c>
      <c r="AV40" s="10">
        <f>SUM(AV27:AV38)</f>
        <v>0</v>
      </c>
      <c r="AW40" s="10">
        <f>SUM(AW27:AW38)</f>
        <v>0</v>
      </c>
      <c r="AX40" s="10">
        <f>SUM(AX27:AX38)</f>
        <v>0</v>
      </c>
      <c r="AY40" s="10">
        <f>SUM(AY27:AY38)</f>
        <v>0</v>
      </c>
      <c r="AZ40" s="10">
        <f>SUM(AZ27:AZ38)</f>
        <v>0</v>
      </c>
      <c r="BA40" s="10">
        <f>SUM(BA27:BA38)</f>
        <v>0</v>
      </c>
      <c r="BB40" s="10">
        <f>SUM(BB27:BB38)</f>
        <v>0</v>
      </c>
      <c r="BC40" s="10">
        <f>SUM(BC27:BC38)</f>
        <v>0</v>
      </c>
      <c r="BD40" s="10">
        <f>SUM(BD27:BD38)</f>
        <v>0</v>
      </c>
      <c r="BE40" s="10">
        <f>SUM(BE27:BE38)</f>
        <v>0</v>
      </c>
      <c r="BF40" s="10">
        <f>SUM(BF27:BF38)</f>
        <v>0</v>
      </c>
      <c r="BG40" s="10">
        <f>SUM(BG27:BG38)</f>
        <v>0</v>
      </c>
      <c r="BH40" s="10">
        <f>SUM(BH27:BH38)</f>
        <v>0</v>
      </c>
      <c r="BI40" s="10">
        <f>SUM(BI27:BI38)</f>
        <v>0</v>
      </c>
      <c r="BJ40" s="10">
        <f>SUM(BJ27:BJ38)</f>
        <v>0</v>
      </c>
      <c r="BK40" s="10">
        <f>SUM(BK27:BK38)</f>
        <v>0</v>
      </c>
      <c r="BL40" s="10">
        <f>SUM(BL27:BL38)</f>
        <v>0</v>
      </c>
      <c r="BM40" s="10">
        <f>SUM(BM27:BM38)</f>
        <v>0</v>
      </c>
      <c r="BN40" s="10">
        <f>SUM(BN27:BN38)</f>
        <v>0</v>
      </c>
      <c r="BO40" s="10">
        <f>SUM(BO27:BO38)</f>
        <v>0</v>
      </c>
      <c r="BP40" s="10">
        <f>SUM(BP27:BP38)</f>
        <v>0</v>
      </c>
      <c r="BQ40" s="10">
        <f>SUM(BQ27:BQ38)</f>
        <v>0</v>
      </c>
      <c r="BR40" s="10">
        <f>SUM(BR27:BR38)</f>
        <v>0</v>
      </c>
      <c r="BS40" s="10">
        <f>SUM(BS27:BS38)</f>
        <v>0</v>
      </c>
      <c r="BT40" s="10">
        <f>SUM(BT27:BT38)</f>
        <v>0</v>
      </c>
      <c r="BU40" s="10">
        <f>SUM(BU27:BU38)</f>
        <v>0</v>
      </c>
      <c r="BV40" s="10">
        <f>SUM(BV27:BV38)</f>
        <v>0</v>
      </c>
      <c r="BW40" s="10">
        <f>SUM(BW27:BW38)</f>
        <v>0</v>
      </c>
      <c r="BX40" s="10">
        <f>SUM(BX27:BX38)</f>
        <v>0</v>
      </c>
      <c r="BY40" s="10">
        <f>SUM(BY27:BY38)</f>
        <v>0</v>
      </c>
      <c r="BZ40" s="10">
        <f>SUM(BZ27:BZ38)</f>
        <v>0</v>
      </c>
      <c r="CA40" s="10">
        <f>SUM(CA27:CA38)</f>
        <v>0</v>
      </c>
      <c r="CB40" s="10">
        <f>SUM(CB27:CB38)</f>
        <v>0</v>
      </c>
      <c r="CC40" s="10">
        <f>SUM(CC27:CC38)</f>
        <v>0</v>
      </c>
      <c r="CD40" s="10">
        <f>SUM(CD27:CD38)</f>
        <v>0</v>
      </c>
      <c r="CE40" s="10">
        <f>SUM(CE27:CE38)</f>
        <v>0</v>
      </c>
      <c r="CF40" s="10">
        <f>SUM(CF27:CF38)</f>
        <v>0</v>
      </c>
      <c r="CG40" s="10">
        <f>SUM(CG27:CG38)</f>
        <v>0</v>
      </c>
      <c r="CH40" s="10">
        <f>SUM(CH27:CH38)</f>
        <v>0</v>
      </c>
      <c r="CI40" s="10">
        <f>SUM(CI27:CI38)</f>
        <v>0</v>
      </c>
      <c r="CJ40" s="10">
        <f>SUM(CJ27:CJ38)</f>
        <v>0</v>
      </c>
      <c r="CK40" s="10">
        <f>SUM(CK27:CK38)</f>
        <v>0</v>
      </c>
      <c r="CL40" s="10">
        <f>SUM(CL27:CL38)</f>
        <v>0</v>
      </c>
      <c r="CM40" s="10">
        <f>SUM(CM27:CM38)</f>
        <v>0</v>
      </c>
      <c r="CN40" s="10">
        <f>SUM(CN27:CN38)</f>
        <v>0</v>
      </c>
      <c r="CO40" s="10">
        <f>SUM(CO27:CO38)</f>
        <v>0</v>
      </c>
      <c r="CP40" s="10">
        <f>SUM(CP27:CP38)</f>
        <v>0</v>
      </c>
      <c r="CQ40" s="10">
        <f>SUM(CQ27:CQ38)</f>
        <v>0</v>
      </c>
      <c r="CR40" s="10">
        <f>SUM(CR27:CR38)</f>
        <v>0</v>
      </c>
      <c r="CS40" s="10">
        <f>SUM(CS27:CS38)</f>
        <v>0</v>
      </c>
      <c r="CT40" s="10">
        <f>SUM(CT27:CT38)</f>
        <v>0</v>
      </c>
      <c r="CU40" s="10">
        <f>SUM(CU27:CU38)</f>
        <v>0</v>
      </c>
      <c r="CV40" s="10">
        <f>SUM(CV27:CV38)</f>
        <v>0</v>
      </c>
      <c r="CW40" s="10">
        <f>SUM(CW27:CW38)</f>
        <v>0</v>
      </c>
      <c r="CX40" s="10">
        <f>SUM(CX27:CX38)</f>
        <v>0</v>
      </c>
      <c r="CY40" s="10">
        <f>SUM(CY27:CY38)</f>
        <v>0</v>
      </c>
      <c r="CZ40" s="10">
        <f>SUM(CZ27:CZ38)</f>
        <v>0</v>
      </c>
      <c r="DA40" s="10">
        <f>SUM(DA27:DA38)</f>
        <v>0</v>
      </c>
      <c r="DB40" s="10">
        <f>SUM(DB27:DB38)</f>
        <v>0</v>
      </c>
      <c r="DC40" s="10">
        <f>SUM(DC27:DC38)</f>
        <v>0</v>
      </c>
      <c r="DD40" s="10">
        <f>SUM(DD27:DD38)</f>
        <v>0</v>
      </c>
      <c r="DE40" s="10">
        <f>SUM(DE27:DE38)</f>
        <v>0</v>
      </c>
      <c r="DF40" s="10">
        <f>SUM(DF27:DF38)</f>
        <v>0</v>
      </c>
      <c r="DG40" s="10">
        <f>SUM(DG27:DG38)</f>
        <v>0</v>
      </c>
    </row>
    <row r="41">
      <c r="C41" s="6" t="str">
        <v>TOTAL annuel cumulé</v>
      </c>
      <c r="D41" s="10">
        <f>D40</f>
        <v>0</v>
      </c>
      <c r="E41" s="10">
        <f>D41+E40</f>
        <v>0</v>
      </c>
      <c r="F41" s="10">
        <f>E41+F40</f>
        <v>0</v>
      </c>
      <c r="G41" s="10">
        <f>F41+G40</f>
        <v>0</v>
      </c>
      <c r="H41" s="10">
        <f>G41+H40</f>
        <v>0</v>
      </c>
      <c r="I41" s="10">
        <f>H41+I40</f>
        <v>0</v>
      </c>
      <c r="J41" s="10">
        <f>I41+J40</f>
        <v>0</v>
      </c>
      <c r="K41" s="10">
        <f>J41+K40</f>
        <v>0</v>
      </c>
      <c r="L41" s="10">
        <f>K41+L40</f>
        <v>0</v>
      </c>
      <c r="M41" s="10">
        <f>L41+M40</f>
        <v>0</v>
      </c>
      <c r="N41" s="10">
        <f>M41+N40</f>
        <v>0</v>
      </c>
      <c r="O41" s="10">
        <f>N41+O40</f>
        <v>0</v>
      </c>
      <c r="P41" s="10">
        <f>P40</f>
        <v>0</v>
      </c>
      <c r="Q41" s="10">
        <f>P41+Q40</f>
        <v>0</v>
      </c>
      <c r="R41" s="10">
        <f>Q41+R40</f>
        <v>0</v>
      </c>
      <c r="S41" s="10">
        <f>R41+S40</f>
        <v>0</v>
      </c>
      <c r="T41" s="10">
        <f>S41+T40</f>
        <v>0</v>
      </c>
      <c r="U41" s="10">
        <f>T41+U40</f>
        <v>0</v>
      </c>
      <c r="V41" s="10">
        <f>U41+V40</f>
        <v>0</v>
      </c>
      <c r="W41" s="10">
        <f>V41+W40</f>
        <v>0</v>
      </c>
      <c r="X41" s="10">
        <f>W41+X40</f>
        <v>0</v>
      </c>
      <c r="Y41" s="10">
        <f>X41+Y40</f>
        <v>0</v>
      </c>
      <c r="Z41" s="10">
        <f>Y41+Z40</f>
        <v>0</v>
      </c>
      <c r="AA41" s="10">
        <f>Z41+AA40</f>
        <v>0</v>
      </c>
      <c r="AB41" s="10">
        <f>AB40</f>
        <v>0</v>
      </c>
      <c r="AC41" s="10">
        <f>AB41+AC40</f>
        <v>0</v>
      </c>
      <c r="AD41" s="10">
        <f>AC41+AD40</f>
        <v>0</v>
      </c>
      <c r="AE41" s="10">
        <f>AD41+AE40</f>
        <v>0</v>
      </c>
      <c r="AF41" s="10">
        <f>AE41+AF40</f>
        <v>0</v>
      </c>
      <c r="AG41" s="10">
        <f>AF41+AG40</f>
        <v>0</v>
      </c>
      <c r="AH41" s="10">
        <f>AG41+AH40</f>
        <v>0</v>
      </c>
      <c r="AI41" s="10">
        <f>AH41+AI40</f>
        <v>0</v>
      </c>
      <c r="AJ41" s="10">
        <f>AI41+AJ40</f>
        <v>0</v>
      </c>
      <c r="AK41" s="10">
        <f>AJ41+AK40</f>
        <v>0</v>
      </c>
      <c r="AL41" s="10">
        <f>AK41+AL40</f>
        <v>0</v>
      </c>
      <c r="AM41" s="10">
        <f>AL41+AM40</f>
        <v>0</v>
      </c>
      <c r="AN41" s="10">
        <f>AN40</f>
        <v>0</v>
      </c>
      <c r="AO41" s="10">
        <f>AN41+AO40</f>
        <v>0</v>
      </c>
      <c r="AP41" s="10">
        <f>AO41+AP40</f>
        <v>0</v>
      </c>
      <c r="AQ41" s="10">
        <f>AP41+AQ40</f>
        <v>0</v>
      </c>
      <c r="AR41" s="10">
        <f>AQ41+AR40</f>
        <v>0</v>
      </c>
      <c r="AS41" s="10">
        <f>AR41+AS40</f>
        <v>0</v>
      </c>
      <c r="AT41" s="10">
        <f>AS41+AT40</f>
        <v>0</v>
      </c>
      <c r="AU41" s="10">
        <f>AT41+AU40</f>
        <v>0</v>
      </c>
      <c r="AV41" s="10">
        <f>AU41+AV40</f>
        <v>0</v>
      </c>
      <c r="AW41" s="10">
        <f>AV41+AW40</f>
        <v>0</v>
      </c>
      <c r="AX41" s="10">
        <f>AW41+AX40</f>
        <v>0</v>
      </c>
      <c r="AY41" s="10">
        <f>AX41+AY40</f>
        <v>0</v>
      </c>
      <c r="AZ41" s="10">
        <f>AZ40</f>
        <v>0</v>
      </c>
      <c r="BA41" s="10">
        <f>AZ41+BA40</f>
        <v>0</v>
      </c>
      <c r="BB41" s="10">
        <f>BA41+BB40</f>
        <v>0</v>
      </c>
      <c r="BC41" s="10">
        <f>BB41+BC40</f>
        <v>0</v>
      </c>
      <c r="BD41" s="10">
        <f>BC41+BD40</f>
        <v>0</v>
      </c>
      <c r="BE41" s="10">
        <f>BD41+BE40</f>
        <v>0</v>
      </c>
      <c r="BF41" s="10">
        <f>BE41+BF40</f>
        <v>0</v>
      </c>
      <c r="BG41" s="10">
        <f>BF41+BG40</f>
        <v>0</v>
      </c>
      <c r="BH41" s="10">
        <f>BG41+BH40</f>
        <v>0</v>
      </c>
      <c r="BI41" s="10">
        <f>BH41+BI40</f>
        <v>0</v>
      </c>
      <c r="BJ41" s="10">
        <f>BI41+BJ40</f>
        <v>0</v>
      </c>
      <c r="BK41" s="10">
        <f>BJ41+BK40</f>
        <v>0</v>
      </c>
      <c r="BL41" s="10">
        <f>BL40</f>
        <v>0</v>
      </c>
      <c r="BM41" s="10">
        <f>BL41+BM40</f>
        <v>0</v>
      </c>
      <c r="BN41" s="10">
        <f>BM41+BN40</f>
        <v>0</v>
      </c>
      <c r="BO41" s="10">
        <f>BN41+BO40</f>
        <v>0</v>
      </c>
      <c r="BP41" s="10">
        <f>BO41+BP40</f>
        <v>0</v>
      </c>
      <c r="BQ41" s="10">
        <f>BP41+BQ40</f>
        <v>0</v>
      </c>
      <c r="BR41" s="10">
        <f>BQ41+BR40</f>
        <v>0</v>
      </c>
      <c r="BS41" s="10">
        <f>BR41+BS40</f>
        <v>0</v>
      </c>
      <c r="BT41" s="10">
        <f>BS41+BT40</f>
        <v>0</v>
      </c>
      <c r="BU41" s="10">
        <f>BT41+BU40</f>
        <v>0</v>
      </c>
      <c r="BV41" s="10">
        <f>BU41+BV40</f>
        <v>0</v>
      </c>
      <c r="BW41" s="10">
        <f>BV41+BW40</f>
        <v>0</v>
      </c>
      <c r="BX41" s="10">
        <f>BX40</f>
        <v>0</v>
      </c>
      <c r="BY41" s="10">
        <f>BX41+BY40</f>
        <v>0</v>
      </c>
      <c r="BZ41" s="10">
        <f>BY41+BZ40</f>
        <v>0</v>
      </c>
      <c r="CA41" s="10">
        <f>BZ41+CA40</f>
        <v>0</v>
      </c>
      <c r="CB41" s="10">
        <f>CA41+CB40</f>
        <v>0</v>
      </c>
      <c r="CC41" s="10">
        <f>CB41+CC40</f>
        <v>0</v>
      </c>
      <c r="CD41" s="10">
        <f>CC41+CD40</f>
        <v>0</v>
      </c>
      <c r="CE41" s="10">
        <f>CD41+CE40</f>
        <v>0</v>
      </c>
      <c r="CF41" s="10">
        <f>CE41+CF40</f>
        <v>0</v>
      </c>
      <c r="CG41" s="10">
        <f>CF41+CG40</f>
        <v>0</v>
      </c>
      <c r="CH41" s="10">
        <f>CG41+CH40</f>
        <v>0</v>
      </c>
      <c r="CI41" s="10">
        <f>CH41+CI40</f>
        <v>0</v>
      </c>
      <c r="CJ41" s="10">
        <f>CJ40</f>
        <v>0</v>
      </c>
      <c r="CK41" s="10">
        <f>CJ41+CK40</f>
        <v>0</v>
      </c>
      <c r="CL41" s="10">
        <f>CK41+CL40</f>
        <v>0</v>
      </c>
      <c r="CM41" s="10">
        <f>CL41+CM40</f>
        <v>0</v>
      </c>
      <c r="CN41" s="10">
        <f>CM41+CN40</f>
        <v>0</v>
      </c>
      <c r="CO41" s="10">
        <f>CN41+CO40</f>
        <v>0</v>
      </c>
      <c r="CP41" s="10">
        <f>CO41+CP40</f>
        <v>0</v>
      </c>
      <c r="CQ41" s="10">
        <f>CP41+CQ40</f>
        <v>0</v>
      </c>
      <c r="CR41" s="10">
        <f>CQ41+CR40</f>
        <v>0</v>
      </c>
      <c r="CS41" s="10">
        <f>CR41+CS40</f>
        <v>0</v>
      </c>
      <c r="CT41" s="10">
        <f>CS41+CT40</f>
        <v>0</v>
      </c>
      <c r="CU41" s="10">
        <f>CT41+CU40</f>
        <v>0</v>
      </c>
      <c r="CV41" s="10">
        <f>CV40</f>
        <v>0</v>
      </c>
      <c r="CW41" s="10">
        <f>CV41+CW40</f>
        <v>0</v>
      </c>
      <c r="CX41" s="10">
        <f>CW41+CX40</f>
        <v>0</v>
      </c>
      <c r="CY41" s="10">
        <f>CX41+CY40</f>
        <v>0</v>
      </c>
      <c r="CZ41" s="10">
        <f>CY41+CZ40</f>
        <v>0</v>
      </c>
      <c r="DA41" s="10">
        <f>CZ41+DA40</f>
        <v>0</v>
      </c>
      <c r="DB41" s="10">
        <f>DA41+DB40</f>
        <v>0</v>
      </c>
      <c r="DC41" s="10">
        <f>DB41+DC40</f>
        <v>0</v>
      </c>
      <c r="DD41" s="10">
        <f>DC41+DD40</f>
        <v>0</v>
      </c>
      <c r="DE41" s="10">
        <f>DD41+DE40</f>
        <v>0</v>
      </c>
      <c r="DF41" s="10">
        <f>DE41+DF40</f>
        <v>0</v>
      </c>
      <c r="DG41" s="10">
        <f>DF41+DG40</f>
        <v>0</v>
      </c>
    </row>
    <row r="42" ht="15" customHeight="1"/>
  </sheetData>
  <mergeCells count="19">
    <mergeCell ref="CJ7:CU7"/>
    <mergeCell ref="AN25:AY25"/>
    <mergeCell ref="AZ25:BK25"/>
    <mergeCell ref="BL25:BW25"/>
    <mergeCell ref="BX25:CI25"/>
    <mergeCell ref="CJ25:CU25"/>
    <mergeCell ref="C5:P5"/>
    <mergeCell ref="CV25:DG25"/>
    <mergeCell ref="D25:O25"/>
    <mergeCell ref="P25:AA25"/>
    <mergeCell ref="AB25:AM25"/>
    <mergeCell ref="D7:O7"/>
    <mergeCell ref="P7:AA7"/>
    <mergeCell ref="AB7:AM7"/>
    <mergeCell ref="CV7:DG7"/>
    <mergeCell ref="AN7:AY7"/>
    <mergeCell ref="AZ7:BK7"/>
    <mergeCell ref="BL7:BW7"/>
    <mergeCell ref="BX7:CI7"/>
  </mergeCells>
  <pageMargins left="0.7" right="0.7" top="0.75" bottom="0.75" header="0.3" footer="0.3"/>
  <ignoredErrors>
    <ignoredError numberStoredAsText="1" sqref="B1:DH42"/>
  </ignoredErrors>
</worksheet>
</file>

<file path=xl/worksheets/sheet5.xml><?xml version="1.0" encoding="utf-8"?>
<worksheet xmlns="http://schemas.openxmlformats.org/spreadsheetml/2006/main" xmlns:r="http://schemas.openxmlformats.org/officeDocument/2006/relationships">
  <dimension ref="B1:BA31"/>
  <sheetViews>
    <sheetView workbookViewId="0" rightToLeft="0"/>
  </sheetViews>
  <cols>
    <col min="1" max="1" customWidth="1" width="3.109375"/>
    <col min="2" max="2" customWidth="1" width="3.44140625"/>
    <col min="3" max="3" customWidth="1" width="31"/>
    <col min="4" max="4" customWidth="1" width="47"/>
    <col min="5" max="5" customWidth="1" width="25.6640625"/>
    <col min="6" max="6" customWidth="1" width="10.109375"/>
    <col min="7" max="7" customWidth="1" width="9.88671875"/>
    <col min="8" max="8" customWidth="1" width="10.33203125"/>
    <col min="9" max="9" customWidth="1" width="9.33203125"/>
    <col min="10" max="10" customWidth="1" width="9.33203125"/>
    <col min="11" max="11" customWidth="1" width="9.33203125"/>
    <col min="12" max="12" customWidth="1" width="9.109375"/>
    <col min="13" max="13" customWidth="1" width="10"/>
    <col min="14" max="14" customWidth="1" width="10.33203125"/>
    <col min="15" max="15" customWidth="1" width="9.33203125"/>
    <col min="16" max="16" customWidth="1" width="9.6640625"/>
    <col min="17" max="17" customWidth="1" width="9.44140625"/>
    <col min="18" max="18" customWidth="1" width="11.6640625"/>
    <col min="19" max="19" customWidth="1" width="10.109375"/>
    <col min="20" max="20" customWidth="1" width="9.88671875"/>
    <col min="21" max="21" customWidth="1" width="10.33203125"/>
    <col min="22" max="22" customWidth="1" width="9.33203125"/>
    <col min="23" max="23" customWidth="1" width="9.33203125"/>
    <col min="24" max="24" customWidth="1" width="9.33203125"/>
    <col min="25" max="25" customWidth="1" width="9.109375"/>
    <col min="26" max="26" customWidth="1" width="10"/>
    <col min="27" max="27" customWidth="1" width="10.33203125"/>
    <col min="28" max="28" customWidth="1" width="9.33203125"/>
    <col min="29" max="29" customWidth="1" width="9.6640625"/>
    <col min="30" max="30" customWidth="1" width="9.44140625"/>
    <col min="31" max="31" customWidth="1" width="9.5546875"/>
    <col min="32" max="32" customWidth="1" width="9.33203125"/>
    <col min="33" max="33" customWidth="1" width="9.33203125"/>
    <col min="34" max="34" customWidth="1" width="9.33203125"/>
    <col min="35" max="35" customWidth="1" width="9.33203125"/>
    <col min="36" max="36" customWidth="1" width="9.33203125"/>
    <col min="37" max="37" customWidth="1" width="9.33203125"/>
    <col min="38" max="38" customWidth="1" width="9.33203125"/>
    <col min="39" max="39" customWidth="1" width="9.33203125"/>
    <col min="40" max="40" customWidth="1" width="9.33203125"/>
    <col min="41" max="41" customWidth="1" width="9.33203125"/>
    <col min="42" max="42" customWidth="1" width="9.33203125"/>
    <col min="43" max="43" customWidth="1" width="9.33203125"/>
    <col min="44" max="44" customWidth="1" width="9.33203125"/>
    <col min="45" max="45" customWidth="1" width="9.33203125"/>
    <col min="46" max="46" customWidth="1" width="9.33203125"/>
    <col min="47" max="47" customWidth="1" width="9.33203125"/>
    <col min="48" max="48" customWidth="1" width="9.33203125"/>
    <col min="49" max="49" customWidth="1" width="9.33203125"/>
    <col min="50" max="50" customWidth="1" width="9.33203125"/>
    <col min="51" max="51" customWidth="1" width="9.33203125"/>
    <col min="52" max="52" customWidth="1" width="9.33203125"/>
    <col min="53" max="53" customWidth="1" width="8.33203125"/>
  </cols>
  <sheetData>
    <row r="1" ht="15" customHeight="1"/>
    <row r="2"/>
    <row r="3">
      <c r="C3" t="str">
        <v>PERSONNEL</v>
      </c>
    </row>
    <row r="4"/>
    <row r="5" ht="17.4" customHeight="1">
      <c r="C5" t="str">
        <v>Note : Renseignez dans cet onglet les informations sur le personnel de l'entreprise.</v>
      </c>
    </row>
    <row r="6"/>
    <row r="7" ht="15" customHeight="1">
      <c r="C7" t="str">
        <v>Poste</v>
      </c>
      <c r="D7" t="str">
        <v>Spécificités contrat</v>
      </c>
      <c r="E7" t="str">
        <v xml:space="preserve">Prénom, Nom </v>
      </c>
      <c r="F7" t="str">
        <v>Salaires bruts</v>
      </c>
    </row>
    <row r="8" ht="15" customHeight="1">
      <c r="F8">
        <f>YEAR(CONFIG!D7)</f>
        <v>2021</v>
      </c>
      <c r="S8">
        <f>+F8+1</f>
        <v>2022</v>
      </c>
      <c r="AF8">
        <f>+S8+1</f>
        <v>2023</v>
      </c>
      <c r="AI8">
        <f>+AF8+1</f>
        <v>2024</v>
      </c>
      <c r="AL8">
        <f>+AI8+1</f>
        <v>2025</v>
      </c>
      <c r="AO8">
        <f>+AL8+1</f>
        <v>2026</v>
      </c>
      <c r="AR8">
        <f>+AO8+1</f>
        <v>2027</v>
      </c>
      <c r="AU8">
        <f>+AR8+1</f>
        <v>2028</v>
      </c>
      <c r="AX8">
        <f>+AU8+1</f>
        <v>2029</v>
      </c>
    </row>
    <row r="9" ht="30" customHeight="1">
      <c r="F9" s="9">
        <f>CONFIG!$D$7</f>
        <v>44197</v>
      </c>
      <c r="G9" s="9">
        <f>DATE(YEAR(F9),MONTH(F9)+1,DAY(F9))</f>
        <v>44228</v>
      </c>
      <c r="H9" s="9">
        <f>DATE(YEAR(G9),MONTH(G9)+1,DAY(G9))</f>
        <v>44256</v>
      </c>
      <c r="I9" s="9">
        <f>DATE(YEAR(H9),MONTH(H9)+1,DAY(H9))</f>
        <v>44287</v>
      </c>
      <c r="J9" s="9">
        <f>DATE(YEAR(I9),MONTH(I9)+1,DAY(I9))</f>
        <v>44317</v>
      </c>
      <c r="K9" s="9">
        <f>DATE(YEAR(J9),MONTH(J9)+1,DAY(J9))</f>
        <v>44348</v>
      </c>
      <c r="L9" s="9">
        <f>DATE(YEAR(K9),MONTH(K9)+1,DAY(K9))</f>
        <v>44378</v>
      </c>
      <c r="M9" s="9">
        <f>DATE(YEAR(L9),MONTH(L9)+1,DAY(L9))</f>
        <v>44409</v>
      </c>
      <c r="N9" s="9">
        <f>DATE(YEAR(M9),MONTH(M9)+1,DAY(M9))</f>
        <v>44440</v>
      </c>
      <c r="O9" s="9">
        <f>DATE(YEAR(N9),MONTH(N9)+1,DAY(N9))</f>
        <v>44470</v>
      </c>
      <c r="P9" s="9">
        <f>DATE(YEAR(O9),MONTH(O9)+1,DAY(O9))</f>
        <v>44501</v>
      </c>
      <c r="Q9" s="9">
        <f>DATE(YEAR(P9),MONTH(P9)+1,DAY(P9))</f>
        <v>44531</v>
      </c>
      <c r="R9" t="str">
        <v xml:space="preserve">Total </v>
      </c>
      <c r="S9" s="9">
        <f>DATE(YEAR(Q9),MONTH(Q9)+1,DAY(Q9))</f>
        <v>44562</v>
      </c>
      <c r="T9" s="9">
        <f>DATE(YEAR(S9),MONTH(S9)+1,DAY(S9))</f>
        <v>44593</v>
      </c>
      <c r="U9" s="9">
        <f>DATE(YEAR(T9),MONTH(T9)+1,DAY(T9))</f>
        <v>44621</v>
      </c>
      <c r="V9" s="9">
        <f>DATE(YEAR(U9),MONTH(U9)+1,DAY(U9))</f>
        <v>44652</v>
      </c>
      <c r="W9" s="9">
        <f>DATE(YEAR(V9),MONTH(V9)+1,DAY(V9))</f>
        <v>44682</v>
      </c>
      <c r="X9" s="9">
        <f>DATE(YEAR(W9),MONTH(W9)+1,DAY(W9))</f>
        <v>44713</v>
      </c>
      <c r="Y9" s="9">
        <f>DATE(YEAR(X9),MONTH(X9)+1,DAY(X9))</f>
        <v>44743</v>
      </c>
      <c r="Z9" s="9">
        <f>DATE(YEAR(Y9),MONTH(Y9)+1,DAY(Y9))</f>
        <v>44774</v>
      </c>
      <c r="AA9" s="9">
        <f>DATE(YEAR(Z9),MONTH(Z9)+1,DAY(Z9))</f>
        <v>44805</v>
      </c>
      <c r="AB9" s="9">
        <f>DATE(YEAR(AA9),MONTH(AA9)+1,DAY(AA9))</f>
        <v>44835</v>
      </c>
      <c r="AC9" s="9">
        <f>DATE(YEAR(AB9),MONTH(AB9)+1,DAY(AB9))</f>
        <v>44866</v>
      </c>
      <c r="AD9" s="9">
        <f>DATE(YEAR(AC9),MONTH(AC9)+1,DAY(AC9))</f>
        <v>44896</v>
      </c>
      <c r="AE9" t="str">
        <v xml:space="preserve">Total </v>
      </c>
      <c r="AF9" t="str">
        <v>S1</v>
      </c>
      <c r="AG9" t="str">
        <v>S2</v>
      </c>
      <c r="AH9" t="str">
        <v xml:space="preserve">Total </v>
      </c>
      <c r="AI9" t="str">
        <v>S1</v>
      </c>
      <c r="AJ9" t="str">
        <v>S2</v>
      </c>
      <c r="AK9" t="str">
        <v xml:space="preserve">Total </v>
      </c>
      <c r="AL9" t="str">
        <v>S1</v>
      </c>
      <c r="AM9" t="str">
        <v>S2</v>
      </c>
      <c r="AN9" t="str">
        <v xml:space="preserve">Total </v>
      </c>
      <c r="AO9" t="str">
        <v>S1</v>
      </c>
      <c r="AP9" t="str">
        <v>S2</v>
      </c>
      <c r="AQ9" t="str">
        <v xml:space="preserve">Total </v>
      </c>
      <c r="AR9" t="str">
        <v>S1</v>
      </c>
      <c r="AS9" t="str">
        <v>S2</v>
      </c>
      <c r="AT9" t="str">
        <v xml:space="preserve">Total </v>
      </c>
      <c r="AU9" t="str">
        <v>S1</v>
      </c>
      <c r="AV9" t="str">
        <v>S2</v>
      </c>
      <c r="AW9" t="str">
        <v xml:space="preserve">Total </v>
      </c>
      <c r="AX9" t="str">
        <v>S1</v>
      </c>
      <c r="AY9" t="str">
        <v>S2</v>
      </c>
      <c r="AZ9" t="str">
        <v xml:space="preserve">Total </v>
      </c>
    </row>
    <row r="10">
      <c r="C10" t="str">
        <v>Dirigeant·e</v>
      </c>
      <c r="D10" t="str">
        <v>TNS</v>
      </c>
      <c r="R10" s="10">
        <f>SUM(F10:Q10)</f>
        <v>0</v>
      </c>
      <c r="S10" s="11">
        <f>+F10</f>
        <v>0</v>
      </c>
      <c r="T10" s="11">
        <f>+G10</f>
        <v>0</v>
      </c>
      <c r="U10" s="11">
        <f>+H10</f>
        <v>0</v>
      </c>
      <c r="V10" s="11">
        <f>+I10</f>
        <v>0</v>
      </c>
      <c r="W10" s="11">
        <f>+J10</f>
        <v>0</v>
      </c>
      <c r="X10" s="11">
        <f>+K10</f>
        <v>0</v>
      </c>
      <c r="Y10" s="11">
        <f>+L10</f>
        <v>0</v>
      </c>
      <c r="Z10" s="11">
        <f>+M10</f>
        <v>0</v>
      </c>
      <c r="AA10" s="11">
        <f>+N10</f>
        <v>0</v>
      </c>
      <c r="AB10" s="11">
        <f>+O10</f>
        <v>0</v>
      </c>
      <c r="AC10" s="11">
        <f>+P10</f>
        <v>0</v>
      </c>
      <c r="AD10" s="11">
        <f>+Q10</f>
        <v>0</v>
      </c>
      <c r="AE10" s="10">
        <f>SUM(S10:AD10)</f>
        <v>0</v>
      </c>
      <c r="AF10" s="12">
        <f>+Q10*6</f>
        <v>0</v>
      </c>
      <c r="AG10" s="12">
        <f>+AF10</f>
        <v>0</v>
      </c>
      <c r="AH10" s="10">
        <f>SUM(AF10:AG10)</f>
        <v>0</v>
      </c>
      <c r="AI10" s="10">
        <f>+AF10</f>
        <v>0</v>
      </c>
      <c r="AJ10" s="10">
        <f>+AG10</f>
        <v>0</v>
      </c>
      <c r="AK10" s="10">
        <f>SUM(AI10:AJ10)</f>
        <v>0</v>
      </c>
      <c r="AL10" s="10">
        <f>+AI10</f>
        <v>0</v>
      </c>
      <c r="AM10" s="10">
        <f>+AJ10</f>
        <v>0</v>
      </c>
      <c r="AN10" s="10">
        <f>SUM(AL10:AM10)</f>
        <v>0</v>
      </c>
      <c r="AO10" s="10">
        <f>+AL10</f>
        <v>0</v>
      </c>
      <c r="AP10" s="10">
        <f>+AM10</f>
        <v>0</v>
      </c>
      <c r="AQ10" s="10">
        <f>SUM(AO10:AP10)</f>
        <v>0</v>
      </c>
      <c r="AR10" s="10">
        <f>+AO10</f>
        <v>0</v>
      </c>
      <c r="AS10" s="10">
        <f>+AP10</f>
        <v>0</v>
      </c>
      <c r="AT10" s="10">
        <f>SUM(AR10:AS10)</f>
        <v>0</v>
      </c>
      <c r="AU10" s="10">
        <f>+AR10</f>
        <v>0</v>
      </c>
      <c r="AV10" s="10">
        <f>+AS10</f>
        <v>0</v>
      </c>
      <c r="AW10" s="10">
        <f>SUM(AU10:AV10)</f>
        <v>0</v>
      </c>
      <c r="AX10" s="10">
        <f>+AU10</f>
        <v>0</v>
      </c>
      <c r="AY10" s="10">
        <f>+AV10</f>
        <v>0</v>
      </c>
      <c r="AZ10" s="10">
        <f>SUM(AX10:AY10)</f>
        <v>0</v>
      </c>
    </row>
    <row r="11">
      <c r="C11" t="str">
        <v>Dirigeant·e</v>
      </c>
      <c r="D11" t="str">
        <v>Assimilé·e-salarié·e</v>
      </c>
      <c r="R11" s="10">
        <f>SUM(F11:Q11)</f>
        <v>0</v>
      </c>
      <c r="S11" s="11">
        <f>+F11</f>
        <v>0</v>
      </c>
      <c r="T11" s="11">
        <f>+G11</f>
        <v>0</v>
      </c>
      <c r="U11" s="11">
        <f>+H11</f>
        <v>0</v>
      </c>
      <c r="V11" s="11">
        <f>+I11</f>
        <v>0</v>
      </c>
      <c r="W11" s="11">
        <f>+J11</f>
        <v>0</v>
      </c>
      <c r="X11" s="11">
        <f>+K11</f>
        <v>0</v>
      </c>
      <c r="Y11" s="11">
        <f>+L11</f>
        <v>0</v>
      </c>
      <c r="Z11" s="11">
        <f>+M11</f>
        <v>0</v>
      </c>
      <c r="AA11" s="11">
        <f>+N11</f>
        <v>0</v>
      </c>
      <c r="AB11" s="11">
        <f>+O11</f>
        <v>0</v>
      </c>
      <c r="AC11" s="11">
        <f>+P11</f>
        <v>0</v>
      </c>
      <c r="AD11" s="11">
        <f>+Q11</f>
        <v>0</v>
      </c>
      <c r="AE11" s="10">
        <f>SUM(S11:AD11)</f>
        <v>0</v>
      </c>
      <c r="AF11" s="12">
        <f>+Q11*6</f>
        <v>0</v>
      </c>
      <c r="AG11" s="12">
        <f>+AF11</f>
        <v>0</v>
      </c>
      <c r="AH11" s="10">
        <f>SUM(AF11:AG11)</f>
        <v>0</v>
      </c>
      <c r="AI11" s="10">
        <f>+AF11</f>
        <v>0</v>
      </c>
      <c r="AJ11" s="10">
        <f>+AG11</f>
        <v>0</v>
      </c>
      <c r="AK11" s="10">
        <f>SUM(AI11:AJ11)</f>
        <v>0</v>
      </c>
      <c r="AL11" s="10">
        <f>+AI11</f>
        <v>0</v>
      </c>
      <c r="AM11" s="10">
        <f>+AJ11</f>
        <v>0</v>
      </c>
      <c r="AN11" s="10">
        <f>SUM(AL11:AM11)</f>
        <v>0</v>
      </c>
      <c r="AO11" s="10">
        <f>+AL11</f>
        <v>0</v>
      </c>
      <c r="AP11" s="10">
        <f>+AM11</f>
        <v>0</v>
      </c>
      <c r="AQ11" s="10">
        <f>SUM(AO11:AP11)</f>
        <v>0</v>
      </c>
      <c r="AR11" s="10">
        <f>+AO11</f>
        <v>0</v>
      </c>
      <c r="AS11" s="10">
        <f>+AP11</f>
        <v>0</v>
      </c>
      <c r="AT11" s="10">
        <f>SUM(AR11:AS11)</f>
        <v>0</v>
      </c>
      <c r="AU11" s="10">
        <f>+AR11</f>
        <v>0</v>
      </c>
      <c r="AV11" s="10">
        <f>+AS11</f>
        <v>0</v>
      </c>
      <c r="AW11" s="10">
        <f>SUM(AU11:AV11)</f>
        <v>0</v>
      </c>
      <c r="AX11" s="10">
        <f>+AU11</f>
        <v>0</v>
      </c>
      <c r="AY11" s="10">
        <f>+AV11</f>
        <v>0</v>
      </c>
      <c r="AZ11" s="10">
        <f>SUM(AX11:AY11)</f>
        <v>0</v>
      </c>
    </row>
    <row r="12">
      <c r="C12" t="str">
        <v>Dirigeant·e</v>
      </c>
      <c r="D12" t="str">
        <v>Assimilé·e-salarié·e</v>
      </c>
      <c r="R12" s="10">
        <f>SUM(F12:Q12)</f>
        <v>0</v>
      </c>
      <c r="S12" s="11">
        <f>+F12</f>
        <v>0</v>
      </c>
      <c r="T12" s="11">
        <f>+G12</f>
        <v>0</v>
      </c>
      <c r="U12" s="11">
        <f>+H12</f>
        <v>0</v>
      </c>
      <c r="V12" s="11">
        <f>+I12</f>
        <v>0</v>
      </c>
      <c r="W12" s="11">
        <f>+J12</f>
        <v>0</v>
      </c>
      <c r="X12" s="11">
        <f>+K12</f>
        <v>0</v>
      </c>
      <c r="Y12" s="11">
        <f>+L12</f>
        <v>0</v>
      </c>
      <c r="Z12" s="11">
        <f>+M12</f>
        <v>0</v>
      </c>
      <c r="AA12" s="11">
        <f>+N12</f>
        <v>0</v>
      </c>
      <c r="AB12" s="11">
        <f>+O12</f>
        <v>0</v>
      </c>
      <c r="AC12" s="11">
        <f>+P12</f>
        <v>0</v>
      </c>
      <c r="AD12" s="11">
        <f>+Q12</f>
        <v>0</v>
      </c>
      <c r="AE12" s="10">
        <f>SUM(S12:AD12)</f>
        <v>0</v>
      </c>
      <c r="AF12" s="11">
        <f>+Q12*6</f>
        <v>0</v>
      </c>
      <c r="AG12" s="11">
        <f>AF12</f>
        <v>0</v>
      </c>
      <c r="AH12" s="10">
        <f>SUM(AF12:AG12)</f>
        <v>0</v>
      </c>
      <c r="AI12" s="11">
        <f>+AF12</f>
        <v>0</v>
      </c>
      <c r="AJ12" s="11">
        <f>AI12</f>
        <v>0</v>
      </c>
      <c r="AK12" s="10">
        <f>SUM(AI12:AJ12)</f>
        <v>0</v>
      </c>
      <c r="AL12" s="11">
        <f>+AI12</f>
        <v>0</v>
      </c>
      <c r="AM12" s="11">
        <f>AL12</f>
        <v>0</v>
      </c>
      <c r="AN12" s="10">
        <f>SUM(AL12:AM12)</f>
        <v>0</v>
      </c>
      <c r="AO12" s="11">
        <f>+AL12</f>
        <v>0</v>
      </c>
      <c r="AP12" s="11">
        <f>AO12</f>
        <v>0</v>
      </c>
      <c r="AQ12" s="10">
        <f>SUM(AO12:AP12)</f>
        <v>0</v>
      </c>
      <c r="AR12" s="11">
        <f>+AO12</f>
        <v>0</v>
      </c>
      <c r="AS12" s="11">
        <f>AR12</f>
        <v>0</v>
      </c>
      <c r="AT12" s="10">
        <f>SUM(AR12:AS12)</f>
        <v>0</v>
      </c>
      <c r="AU12" s="11">
        <f>+AR12</f>
        <v>0</v>
      </c>
      <c r="AV12" s="11">
        <f>AU12</f>
        <v>0</v>
      </c>
      <c r="AW12" s="10">
        <f>SUM(AU12:AV12)</f>
        <v>0</v>
      </c>
      <c r="AX12" s="11">
        <f>+AU12</f>
        <v>0</v>
      </c>
      <c r="AY12" s="11">
        <f>AX12</f>
        <v>0</v>
      </c>
      <c r="AZ12" s="10">
        <f>SUM(AX12:AY12)</f>
        <v>0</v>
      </c>
    </row>
    <row r="13">
      <c r="R13" s="10">
        <f>SUM(F13:Q13)</f>
        <v>0</v>
      </c>
      <c r="S13" s="11">
        <f>+F13</f>
        <v>0</v>
      </c>
      <c r="T13" s="11">
        <f>+G13</f>
        <v>0</v>
      </c>
      <c r="U13" s="11">
        <f>+H13</f>
        <v>0</v>
      </c>
      <c r="V13" s="11">
        <f>+I13</f>
        <v>0</v>
      </c>
      <c r="W13" s="11">
        <f>+J13</f>
        <v>0</v>
      </c>
      <c r="X13" s="11">
        <f>+K13</f>
        <v>0</v>
      </c>
      <c r="Y13" s="11">
        <f>+L13</f>
        <v>0</v>
      </c>
      <c r="Z13" s="11">
        <f>+M13</f>
        <v>0</v>
      </c>
      <c r="AA13" s="11">
        <f>+N13</f>
        <v>0</v>
      </c>
      <c r="AB13" s="11">
        <f>+O13</f>
        <v>0</v>
      </c>
      <c r="AC13" s="11">
        <f>+P13</f>
        <v>0</v>
      </c>
      <c r="AD13" s="11">
        <f>+Q13</f>
        <v>0</v>
      </c>
      <c r="AE13" s="10">
        <f>SUM(S13:AD13)</f>
        <v>0</v>
      </c>
      <c r="AF13" s="11">
        <f>+Q13*6</f>
        <v>0</v>
      </c>
      <c r="AG13" s="11">
        <f>AF13</f>
        <v>0</v>
      </c>
      <c r="AH13" s="10">
        <f>SUM(AF13:AG13)</f>
        <v>0</v>
      </c>
      <c r="AI13" s="11">
        <f>+AF13</f>
        <v>0</v>
      </c>
      <c r="AJ13" s="11">
        <f>AI13</f>
        <v>0</v>
      </c>
      <c r="AK13" s="10">
        <f>SUM(AI13:AJ13)</f>
        <v>0</v>
      </c>
      <c r="AL13" s="11">
        <f>+AI13</f>
        <v>0</v>
      </c>
      <c r="AM13" s="11">
        <f>AL13</f>
        <v>0</v>
      </c>
      <c r="AN13" s="10">
        <f>SUM(AL13:AM13)</f>
        <v>0</v>
      </c>
      <c r="AO13" s="11">
        <f>+AL13</f>
        <v>0</v>
      </c>
      <c r="AP13" s="11">
        <f>AO13</f>
        <v>0</v>
      </c>
      <c r="AQ13" s="10">
        <f>SUM(AO13:AP13)</f>
        <v>0</v>
      </c>
      <c r="AR13" s="11">
        <f>+AO13</f>
        <v>0</v>
      </c>
      <c r="AS13" s="11">
        <f>AR13</f>
        <v>0</v>
      </c>
      <c r="AT13" s="10">
        <f>SUM(AR13:AS13)</f>
        <v>0</v>
      </c>
      <c r="AU13" s="11">
        <f>+AR13</f>
        <v>0</v>
      </c>
      <c r="AV13" s="11">
        <f>AU13</f>
        <v>0</v>
      </c>
      <c r="AW13" s="10">
        <f>SUM(AU13:AV13)</f>
        <v>0</v>
      </c>
      <c r="AX13" s="11">
        <f>+AU13</f>
        <v>0</v>
      </c>
      <c r="AY13" s="11">
        <f>AX13</f>
        <v>0</v>
      </c>
      <c r="AZ13" s="10">
        <f>SUM(AX13:AY13)</f>
        <v>0</v>
      </c>
    </row>
    <row r="14">
      <c r="R14" s="10">
        <f>SUM(F14:Q14)</f>
        <v>0</v>
      </c>
      <c r="S14" s="11">
        <f>+F14</f>
        <v>0</v>
      </c>
      <c r="T14" s="11">
        <f>+G14</f>
        <v>0</v>
      </c>
      <c r="U14" s="11">
        <f>+H14</f>
        <v>0</v>
      </c>
      <c r="V14" s="11">
        <f>+I14</f>
        <v>0</v>
      </c>
      <c r="W14" s="11">
        <f>+J14</f>
        <v>0</v>
      </c>
      <c r="X14" s="11">
        <f>+K14</f>
        <v>0</v>
      </c>
      <c r="Y14" s="11">
        <f>+L14</f>
        <v>0</v>
      </c>
      <c r="Z14" s="11">
        <f>+M14</f>
        <v>0</v>
      </c>
      <c r="AA14" s="11">
        <f>+N14</f>
        <v>0</v>
      </c>
      <c r="AB14" s="11">
        <f>+O14</f>
        <v>0</v>
      </c>
      <c r="AC14" s="11">
        <f>+P14</f>
        <v>0</v>
      </c>
      <c r="AD14" s="11">
        <f>+Q14</f>
        <v>0</v>
      </c>
      <c r="AE14" s="10">
        <f>SUM(S14:AD14)</f>
        <v>0</v>
      </c>
      <c r="AF14" s="11">
        <f>+Q14*6</f>
        <v>0</v>
      </c>
      <c r="AG14" s="11">
        <f>AF14</f>
        <v>0</v>
      </c>
      <c r="AH14" s="10">
        <f>SUM(AF14:AG14)</f>
        <v>0</v>
      </c>
      <c r="AI14" s="11">
        <f>+AF14</f>
        <v>0</v>
      </c>
      <c r="AJ14" s="11">
        <f>AI14</f>
        <v>0</v>
      </c>
      <c r="AK14" s="10">
        <f>SUM(AI14:AJ14)</f>
        <v>0</v>
      </c>
      <c r="AL14" s="11">
        <f>+AI14</f>
        <v>0</v>
      </c>
      <c r="AM14" s="11">
        <f>AL14</f>
        <v>0</v>
      </c>
      <c r="AN14" s="10">
        <f>SUM(AL14:AM14)</f>
        <v>0</v>
      </c>
      <c r="AO14" s="11">
        <f>+AL14</f>
        <v>0</v>
      </c>
      <c r="AP14" s="11">
        <f>AO14</f>
        <v>0</v>
      </c>
      <c r="AQ14" s="10">
        <f>SUM(AO14:AP14)</f>
        <v>0</v>
      </c>
      <c r="AR14" s="11">
        <f>+AO14</f>
        <v>0</v>
      </c>
      <c r="AS14" s="11">
        <f>AR14</f>
        <v>0</v>
      </c>
      <c r="AT14" s="10">
        <f>SUM(AR14:AS14)</f>
        <v>0</v>
      </c>
      <c r="AU14" s="11">
        <f>+AR14</f>
        <v>0</v>
      </c>
      <c r="AV14" s="11">
        <f>AU14</f>
        <v>0</v>
      </c>
      <c r="AW14" s="10">
        <f>SUM(AU14:AV14)</f>
        <v>0</v>
      </c>
      <c r="AX14" s="11">
        <f>+AU14</f>
        <v>0</v>
      </c>
      <c r="AY14" s="11">
        <f>AX14</f>
        <v>0</v>
      </c>
      <c r="AZ14" s="10">
        <f>SUM(AX14:AY14)</f>
        <v>0</v>
      </c>
    </row>
    <row r="15">
      <c r="R15" s="10">
        <f>SUM(F15:Q15)</f>
        <v>0</v>
      </c>
      <c r="S15" s="11">
        <f>+F15</f>
        <v>0</v>
      </c>
      <c r="T15" s="11">
        <f>+G15</f>
        <v>0</v>
      </c>
      <c r="U15" s="11">
        <f>+H15</f>
        <v>0</v>
      </c>
      <c r="V15" s="11">
        <f>+I15</f>
        <v>0</v>
      </c>
      <c r="W15" s="11">
        <f>+J15</f>
        <v>0</v>
      </c>
      <c r="X15" s="11">
        <f>+K15</f>
        <v>0</v>
      </c>
      <c r="Y15" s="11">
        <f>+L15</f>
        <v>0</v>
      </c>
      <c r="Z15" s="11">
        <f>+M15</f>
        <v>0</v>
      </c>
      <c r="AA15" s="11">
        <f>+N15</f>
        <v>0</v>
      </c>
      <c r="AB15" s="11">
        <f>+O15</f>
        <v>0</v>
      </c>
      <c r="AC15" s="11">
        <f>+P15</f>
        <v>0</v>
      </c>
      <c r="AD15" s="11">
        <f>+Q15</f>
        <v>0</v>
      </c>
      <c r="AE15" s="10">
        <f>SUM(S15:AD15)</f>
        <v>0</v>
      </c>
      <c r="AF15" s="11">
        <f>+Q15*6</f>
        <v>0</v>
      </c>
      <c r="AG15" s="11">
        <f>AF15</f>
        <v>0</v>
      </c>
      <c r="AH15" s="10">
        <f>SUM(AF15:AG15)</f>
        <v>0</v>
      </c>
      <c r="AI15" s="11">
        <f>+AF15</f>
        <v>0</v>
      </c>
      <c r="AJ15" s="11">
        <f>AI15</f>
        <v>0</v>
      </c>
      <c r="AK15" s="10">
        <f>SUM(AI15:AJ15)</f>
        <v>0</v>
      </c>
      <c r="AL15" s="11">
        <f>+AI15</f>
        <v>0</v>
      </c>
      <c r="AM15" s="11">
        <f>AL15</f>
        <v>0</v>
      </c>
      <c r="AN15" s="10">
        <f>SUM(AL15:AM15)</f>
        <v>0</v>
      </c>
      <c r="AO15" s="11">
        <f>+AL15</f>
        <v>0</v>
      </c>
      <c r="AP15" s="11">
        <f>AO15</f>
        <v>0</v>
      </c>
      <c r="AQ15" s="10">
        <f>SUM(AO15:AP15)</f>
        <v>0</v>
      </c>
      <c r="AR15" s="11">
        <f>+AO15</f>
        <v>0</v>
      </c>
      <c r="AS15" s="11">
        <f>AR15</f>
        <v>0</v>
      </c>
      <c r="AT15" s="10">
        <f>SUM(AR15:AS15)</f>
        <v>0</v>
      </c>
      <c r="AU15" s="11">
        <f>+AR15</f>
        <v>0</v>
      </c>
      <c r="AV15" s="11">
        <f>AU15</f>
        <v>0</v>
      </c>
      <c r="AW15" s="10">
        <f>SUM(AU15:AV15)</f>
        <v>0</v>
      </c>
      <c r="AX15" s="11">
        <f>+AU15</f>
        <v>0</v>
      </c>
      <c r="AY15" s="11">
        <f>AX15</f>
        <v>0</v>
      </c>
      <c r="AZ15" s="10">
        <f>SUM(AX15:AY15)</f>
        <v>0</v>
      </c>
    </row>
    <row r="16">
      <c r="R16" s="10">
        <f>SUM(F16:Q16)</f>
        <v>0</v>
      </c>
      <c r="S16" s="11">
        <f>+F16</f>
        <v>0</v>
      </c>
      <c r="T16" s="11">
        <f>+G16</f>
        <v>0</v>
      </c>
      <c r="U16" s="11">
        <f>+H16</f>
        <v>0</v>
      </c>
      <c r="V16" s="11">
        <f>+I16</f>
        <v>0</v>
      </c>
      <c r="W16" s="11">
        <f>+J16</f>
        <v>0</v>
      </c>
      <c r="X16" s="11">
        <f>+K16</f>
        <v>0</v>
      </c>
      <c r="Y16" s="11">
        <f>+L16</f>
        <v>0</v>
      </c>
      <c r="Z16" s="11">
        <f>+M16</f>
        <v>0</v>
      </c>
      <c r="AA16" s="11">
        <f>+N16</f>
        <v>0</v>
      </c>
      <c r="AB16" s="11">
        <f>+O16</f>
        <v>0</v>
      </c>
      <c r="AC16" s="11">
        <f>+P16</f>
        <v>0</v>
      </c>
      <c r="AD16" s="11">
        <f>+Q16</f>
        <v>0</v>
      </c>
      <c r="AE16" s="10">
        <f>SUM(S16:AD16)</f>
        <v>0</v>
      </c>
      <c r="AF16" s="11">
        <f>+Q16*6</f>
        <v>0</v>
      </c>
      <c r="AG16" s="11">
        <f>AF16</f>
        <v>0</v>
      </c>
      <c r="AH16" s="10">
        <f>SUM(AF16:AG16)</f>
        <v>0</v>
      </c>
      <c r="AI16" s="11">
        <f>+AF16</f>
        <v>0</v>
      </c>
      <c r="AJ16" s="11">
        <f>AI16</f>
        <v>0</v>
      </c>
      <c r="AK16" s="10">
        <f>SUM(AI16:AJ16)</f>
        <v>0</v>
      </c>
      <c r="AL16" s="11">
        <f>+AI16</f>
        <v>0</v>
      </c>
      <c r="AM16" s="11">
        <f>AL16</f>
        <v>0</v>
      </c>
      <c r="AN16" s="10">
        <f>SUM(AL16:AM16)</f>
        <v>0</v>
      </c>
      <c r="AO16" s="11">
        <f>+AL16</f>
        <v>0</v>
      </c>
      <c r="AP16" s="11">
        <f>AO16</f>
        <v>0</v>
      </c>
      <c r="AQ16" s="10">
        <f>SUM(AO16:AP16)</f>
        <v>0</v>
      </c>
      <c r="AR16" s="11">
        <f>+AO16</f>
        <v>0</v>
      </c>
      <c r="AS16" s="11">
        <f>AR16</f>
        <v>0</v>
      </c>
      <c r="AT16" s="10">
        <f>SUM(AR16:AS16)</f>
        <v>0</v>
      </c>
      <c r="AU16" s="11">
        <f>+AR16</f>
        <v>0</v>
      </c>
      <c r="AV16" s="11">
        <f>AU16</f>
        <v>0</v>
      </c>
      <c r="AW16" s="10">
        <f>SUM(AU16:AV16)</f>
        <v>0</v>
      </c>
      <c r="AX16" s="11">
        <f>+AU16</f>
        <v>0</v>
      </c>
      <c r="AY16" s="11">
        <f>AX16</f>
        <v>0</v>
      </c>
      <c r="AZ16" s="10">
        <f>SUM(AX16:AY16)</f>
        <v>0</v>
      </c>
    </row>
    <row r="17">
      <c r="R17" s="10">
        <f>SUM(F17:Q17)</f>
        <v>0</v>
      </c>
      <c r="S17" s="11">
        <f>+F17</f>
        <v>0</v>
      </c>
      <c r="T17" s="11">
        <f>+G17</f>
        <v>0</v>
      </c>
      <c r="U17" s="11">
        <f>+H17</f>
        <v>0</v>
      </c>
      <c r="V17" s="11">
        <f>+I17</f>
        <v>0</v>
      </c>
      <c r="W17" s="11">
        <f>+J17</f>
        <v>0</v>
      </c>
      <c r="X17" s="11">
        <f>+K17</f>
        <v>0</v>
      </c>
      <c r="Y17" s="11">
        <f>+L17</f>
        <v>0</v>
      </c>
      <c r="Z17" s="11">
        <f>+M17</f>
        <v>0</v>
      </c>
      <c r="AA17" s="11">
        <f>+N17</f>
        <v>0</v>
      </c>
      <c r="AB17" s="11">
        <f>+O17</f>
        <v>0</v>
      </c>
      <c r="AC17" s="11">
        <f>+P17</f>
        <v>0</v>
      </c>
      <c r="AD17" s="11">
        <f>+Q17</f>
        <v>0</v>
      </c>
      <c r="AE17" s="10">
        <f>SUM(S17:AD17)</f>
        <v>0</v>
      </c>
      <c r="AF17" s="11">
        <f>+Q17*6</f>
        <v>0</v>
      </c>
      <c r="AG17" s="11">
        <f>AF17</f>
        <v>0</v>
      </c>
      <c r="AH17" s="10">
        <f>SUM(AF17:AG17)</f>
        <v>0</v>
      </c>
      <c r="AI17" s="11">
        <f>+AF17</f>
        <v>0</v>
      </c>
      <c r="AJ17" s="11">
        <f>AI17</f>
        <v>0</v>
      </c>
      <c r="AK17" s="10">
        <f>SUM(AI17:AJ17)</f>
        <v>0</v>
      </c>
      <c r="AL17" s="11">
        <f>+AI17</f>
        <v>0</v>
      </c>
      <c r="AM17" s="11">
        <f>AL17</f>
        <v>0</v>
      </c>
      <c r="AN17" s="10">
        <f>SUM(AL17:AM17)</f>
        <v>0</v>
      </c>
      <c r="AO17" s="11">
        <f>+AL17</f>
        <v>0</v>
      </c>
      <c r="AP17" s="11">
        <f>AO17</f>
        <v>0</v>
      </c>
      <c r="AQ17" s="10">
        <f>SUM(AO17:AP17)</f>
        <v>0</v>
      </c>
      <c r="AR17" s="11">
        <f>+AO17</f>
        <v>0</v>
      </c>
      <c r="AS17" s="11">
        <f>AR17</f>
        <v>0</v>
      </c>
      <c r="AT17" s="10">
        <f>SUM(AR17:AS17)</f>
        <v>0</v>
      </c>
      <c r="AU17" s="11">
        <f>+AR17</f>
        <v>0</v>
      </c>
      <c r="AV17" s="11">
        <f>AU17</f>
        <v>0</v>
      </c>
      <c r="AW17" s="10">
        <f>SUM(AU17:AV17)</f>
        <v>0</v>
      </c>
      <c r="AX17" s="11">
        <f>+AU17</f>
        <v>0</v>
      </c>
      <c r="AY17" s="11">
        <f>AX17</f>
        <v>0</v>
      </c>
      <c r="AZ17" s="10">
        <f>SUM(AX17:AY17)</f>
        <v>0</v>
      </c>
    </row>
    <row r="18">
      <c r="R18" s="10">
        <f>SUM(F18:Q18)</f>
        <v>0</v>
      </c>
      <c r="S18" s="11">
        <f>+F18</f>
        <v>0</v>
      </c>
      <c r="T18" s="11">
        <f>+G18</f>
        <v>0</v>
      </c>
      <c r="U18" s="11">
        <f>+H18</f>
        <v>0</v>
      </c>
      <c r="V18" s="11">
        <f>+I18</f>
        <v>0</v>
      </c>
      <c r="W18" s="11">
        <f>+J18</f>
        <v>0</v>
      </c>
      <c r="X18" s="11">
        <f>+K18</f>
        <v>0</v>
      </c>
      <c r="Y18" s="11">
        <f>+L18</f>
        <v>0</v>
      </c>
      <c r="Z18" s="11">
        <f>+M18</f>
        <v>0</v>
      </c>
      <c r="AA18" s="11">
        <f>+N18</f>
        <v>0</v>
      </c>
      <c r="AB18" s="11">
        <f>+O18</f>
        <v>0</v>
      </c>
      <c r="AC18" s="11">
        <f>+P18</f>
        <v>0</v>
      </c>
      <c r="AD18" s="11">
        <f>+Q18</f>
        <v>0</v>
      </c>
      <c r="AE18" s="10">
        <f>SUM(S18:AD18)</f>
        <v>0</v>
      </c>
      <c r="AF18" s="11">
        <f>+Q18*6</f>
        <v>0</v>
      </c>
      <c r="AG18" s="11">
        <f>AF18</f>
        <v>0</v>
      </c>
      <c r="AH18" s="10">
        <f>SUM(AF18:AG18)</f>
        <v>0</v>
      </c>
      <c r="AI18" s="11">
        <f>+AF18</f>
        <v>0</v>
      </c>
      <c r="AJ18" s="11">
        <f>AI18</f>
        <v>0</v>
      </c>
      <c r="AK18" s="10">
        <f>SUM(AI18:AJ18)</f>
        <v>0</v>
      </c>
      <c r="AL18" s="11">
        <f>+AI18</f>
        <v>0</v>
      </c>
      <c r="AM18" s="11">
        <f>AL18</f>
        <v>0</v>
      </c>
      <c r="AN18" s="10">
        <f>SUM(AL18:AM18)</f>
        <v>0</v>
      </c>
      <c r="AO18" s="11">
        <f>+AL18</f>
        <v>0</v>
      </c>
      <c r="AP18" s="11">
        <f>AO18</f>
        <v>0</v>
      </c>
      <c r="AQ18" s="10">
        <f>SUM(AO18:AP18)</f>
        <v>0</v>
      </c>
      <c r="AR18" s="11">
        <f>+AO18</f>
        <v>0</v>
      </c>
      <c r="AS18" s="11">
        <f>AR18</f>
        <v>0</v>
      </c>
      <c r="AT18" s="10">
        <f>SUM(AR18:AS18)</f>
        <v>0</v>
      </c>
      <c r="AU18" s="11">
        <f>+AR18</f>
        <v>0</v>
      </c>
      <c r="AV18" s="11">
        <f>AU18</f>
        <v>0</v>
      </c>
      <c r="AW18" s="10">
        <f>SUM(AU18:AV18)</f>
        <v>0</v>
      </c>
      <c r="AX18" s="11">
        <f>+AU18</f>
        <v>0</v>
      </c>
      <c r="AY18" s="11">
        <f>AX18</f>
        <v>0</v>
      </c>
      <c r="AZ18" s="10">
        <f>SUM(AX18:AY18)</f>
        <v>0</v>
      </c>
    </row>
    <row r="19">
      <c r="R19" s="10">
        <f>SUM(F19:Q19)</f>
        <v>0</v>
      </c>
      <c r="S19" s="11">
        <f>+F19</f>
        <v>0</v>
      </c>
      <c r="T19" s="11">
        <f>+G19</f>
        <v>0</v>
      </c>
      <c r="U19" s="11">
        <f>+H19</f>
        <v>0</v>
      </c>
      <c r="V19" s="11">
        <f>+I19</f>
        <v>0</v>
      </c>
      <c r="W19" s="11">
        <f>+J19</f>
        <v>0</v>
      </c>
      <c r="X19" s="11">
        <f>+K19</f>
        <v>0</v>
      </c>
      <c r="Y19" s="11">
        <f>+L19</f>
        <v>0</v>
      </c>
      <c r="Z19" s="11">
        <f>+M19</f>
        <v>0</v>
      </c>
      <c r="AA19" s="11">
        <f>+N19</f>
        <v>0</v>
      </c>
      <c r="AB19" s="11">
        <f>+O19</f>
        <v>0</v>
      </c>
      <c r="AC19" s="11">
        <f>+P19</f>
        <v>0</v>
      </c>
      <c r="AD19" s="11">
        <f>+Q19</f>
        <v>0</v>
      </c>
      <c r="AE19" s="10">
        <f>SUM(S19:AD19)</f>
        <v>0</v>
      </c>
      <c r="AF19" s="11">
        <f>+Q19*6</f>
        <v>0</v>
      </c>
      <c r="AG19" s="11">
        <f>AF19</f>
        <v>0</v>
      </c>
      <c r="AH19" s="10">
        <f>SUM(AF19:AG19)</f>
        <v>0</v>
      </c>
      <c r="AI19" s="11">
        <f>+AF19</f>
        <v>0</v>
      </c>
      <c r="AJ19" s="11">
        <f>AI19</f>
        <v>0</v>
      </c>
      <c r="AK19" s="10">
        <f>SUM(AI19:AJ19)</f>
        <v>0</v>
      </c>
      <c r="AL19" s="11">
        <f>+AI19</f>
        <v>0</v>
      </c>
      <c r="AM19" s="11">
        <f>AL19</f>
        <v>0</v>
      </c>
      <c r="AN19" s="10">
        <f>SUM(AL19:AM19)</f>
        <v>0</v>
      </c>
      <c r="AO19" s="11">
        <f>+AL19</f>
        <v>0</v>
      </c>
      <c r="AP19" s="11">
        <f>AO19</f>
        <v>0</v>
      </c>
      <c r="AQ19" s="10">
        <f>SUM(AO19:AP19)</f>
        <v>0</v>
      </c>
      <c r="AR19" s="11">
        <f>+AO19</f>
        <v>0</v>
      </c>
      <c r="AS19" s="11">
        <f>AR19</f>
        <v>0</v>
      </c>
      <c r="AT19" s="10">
        <f>SUM(AR19:AS19)</f>
        <v>0</v>
      </c>
      <c r="AU19" s="11">
        <f>+AR19</f>
        <v>0</v>
      </c>
      <c r="AV19" s="11">
        <f>AU19</f>
        <v>0</v>
      </c>
      <c r="AW19" s="10">
        <f>SUM(AU19:AV19)</f>
        <v>0</v>
      </c>
      <c r="AX19" s="11">
        <f>+AU19</f>
        <v>0</v>
      </c>
      <c r="AY19" s="11">
        <f>AX19</f>
        <v>0</v>
      </c>
      <c r="AZ19" s="10">
        <f>SUM(AX19:AY19)</f>
        <v>0</v>
      </c>
    </row>
    <row r="20">
      <c r="R20" s="10">
        <f>SUM(F20:Q20)</f>
        <v>0</v>
      </c>
      <c r="S20" s="11">
        <f>+F20</f>
        <v>0</v>
      </c>
      <c r="T20" s="11">
        <f>+G20</f>
        <v>0</v>
      </c>
      <c r="U20" s="11">
        <f>+H20</f>
        <v>0</v>
      </c>
      <c r="V20" s="11">
        <f>+I20</f>
        <v>0</v>
      </c>
      <c r="W20" s="11">
        <f>+J20</f>
        <v>0</v>
      </c>
      <c r="X20" s="11">
        <f>+K20</f>
        <v>0</v>
      </c>
      <c r="Y20" s="11">
        <f>+L20</f>
        <v>0</v>
      </c>
      <c r="Z20" s="11">
        <f>+M20</f>
        <v>0</v>
      </c>
      <c r="AA20" s="11">
        <f>+N20</f>
        <v>0</v>
      </c>
      <c r="AB20" s="11">
        <f>+O20</f>
        <v>0</v>
      </c>
      <c r="AC20" s="11">
        <f>+P20</f>
        <v>0</v>
      </c>
      <c r="AD20" s="11">
        <f>+Q20</f>
        <v>0</v>
      </c>
      <c r="AE20" s="10">
        <f>SUM(S20:AD20)</f>
        <v>0</v>
      </c>
      <c r="AF20" s="11">
        <f>+Q20*6</f>
        <v>0</v>
      </c>
      <c r="AG20" s="11">
        <f>AF20</f>
        <v>0</v>
      </c>
      <c r="AH20" s="10">
        <f>SUM(AF20:AG20)</f>
        <v>0</v>
      </c>
      <c r="AI20" s="11">
        <f>+AF20</f>
        <v>0</v>
      </c>
      <c r="AJ20" s="11">
        <f>AI20</f>
        <v>0</v>
      </c>
      <c r="AK20" s="10">
        <f>SUM(AI20:AJ20)</f>
        <v>0</v>
      </c>
      <c r="AL20" s="11">
        <f>+AI20</f>
        <v>0</v>
      </c>
      <c r="AM20" s="11">
        <f>AL20</f>
        <v>0</v>
      </c>
      <c r="AN20" s="10">
        <f>SUM(AL20:AM20)</f>
        <v>0</v>
      </c>
      <c r="AO20" s="11">
        <f>+AL20</f>
        <v>0</v>
      </c>
      <c r="AP20" s="11">
        <f>AO20</f>
        <v>0</v>
      </c>
      <c r="AQ20" s="10">
        <f>SUM(AO20:AP20)</f>
        <v>0</v>
      </c>
      <c r="AR20" s="11">
        <f>+AO20</f>
        <v>0</v>
      </c>
      <c r="AS20" s="11">
        <f>AR20</f>
        <v>0</v>
      </c>
      <c r="AT20" s="10">
        <f>SUM(AR20:AS20)</f>
        <v>0</v>
      </c>
      <c r="AU20" s="11">
        <f>+AR20</f>
        <v>0</v>
      </c>
      <c r="AV20" s="11">
        <f>AU20</f>
        <v>0</v>
      </c>
      <c r="AW20" s="10">
        <f>SUM(AU20:AV20)</f>
        <v>0</v>
      </c>
      <c r="AX20" s="11">
        <f>+AU20</f>
        <v>0</v>
      </c>
      <c r="AY20" s="11">
        <f>AX20</f>
        <v>0</v>
      </c>
      <c r="AZ20" s="10">
        <f>SUM(AX20:AY20)</f>
        <v>0</v>
      </c>
    </row>
    <row r="21">
      <c r="R21" s="10">
        <f>SUM(F21:Q21)</f>
        <v>0</v>
      </c>
      <c r="S21" s="11">
        <f>+F21</f>
        <v>0</v>
      </c>
      <c r="T21" s="11">
        <f>+G21</f>
        <v>0</v>
      </c>
      <c r="U21" s="11">
        <f>+H21</f>
        <v>0</v>
      </c>
      <c r="V21" s="11">
        <f>+I21</f>
        <v>0</v>
      </c>
      <c r="W21" s="11">
        <f>+J21</f>
        <v>0</v>
      </c>
      <c r="X21" s="11">
        <f>+K21</f>
        <v>0</v>
      </c>
      <c r="Y21" s="11">
        <f>+L21</f>
        <v>0</v>
      </c>
      <c r="Z21" s="11">
        <f>+M21</f>
        <v>0</v>
      </c>
      <c r="AA21" s="11">
        <f>+N21</f>
        <v>0</v>
      </c>
      <c r="AB21" s="11">
        <f>+O21</f>
        <v>0</v>
      </c>
      <c r="AC21" s="11">
        <f>+P21</f>
        <v>0</v>
      </c>
      <c r="AD21" s="11">
        <f>+Q21</f>
        <v>0</v>
      </c>
      <c r="AE21" s="10">
        <f>SUM(S21:AD21)</f>
        <v>0</v>
      </c>
      <c r="AF21" s="11">
        <f>+Q21*6</f>
        <v>0</v>
      </c>
      <c r="AG21" s="11">
        <f>AF21</f>
        <v>0</v>
      </c>
      <c r="AH21" s="10">
        <f>SUM(AF21:AG21)</f>
        <v>0</v>
      </c>
      <c r="AI21" s="11">
        <f>+AF21</f>
        <v>0</v>
      </c>
      <c r="AJ21" s="11">
        <f>AI21</f>
        <v>0</v>
      </c>
      <c r="AK21" s="10">
        <f>SUM(AI21:AJ21)</f>
        <v>0</v>
      </c>
      <c r="AL21" s="11">
        <f>+AI21</f>
        <v>0</v>
      </c>
      <c r="AM21" s="11">
        <f>AL21</f>
        <v>0</v>
      </c>
      <c r="AN21" s="10">
        <f>SUM(AL21:AM21)</f>
        <v>0</v>
      </c>
      <c r="AO21" s="11">
        <f>+AL21</f>
        <v>0</v>
      </c>
      <c r="AP21" s="11">
        <f>AO21</f>
        <v>0</v>
      </c>
      <c r="AQ21" s="10">
        <f>SUM(AO21:AP21)</f>
        <v>0</v>
      </c>
      <c r="AR21" s="11">
        <f>+AO21</f>
        <v>0</v>
      </c>
      <c r="AS21" s="11">
        <f>AR21</f>
        <v>0</v>
      </c>
      <c r="AT21" s="10">
        <f>SUM(AR21:AS21)</f>
        <v>0</v>
      </c>
      <c r="AU21" s="11">
        <f>+AR21</f>
        <v>0</v>
      </c>
      <c r="AV21" s="11">
        <f>AU21</f>
        <v>0</v>
      </c>
      <c r="AW21" s="10">
        <f>SUM(AU21:AV21)</f>
        <v>0</v>
      </c>
      <c r="AX21" s="11">
        <f>+AU21</f>
        <v>0</v>
      </c>
      <c r="AY21" s="11">
        <f>AX21</f>
        <v>0</v>
      </c>
      <c r="AZ21" s="10">
        <f>SUM(AX21:AY21)</f>
        <v>0</v>
      </c>
    </row>
    <row r="22">
      <c r="R22" s="10">
        <f>SUM(F22:Q22)</f>
        <v>0</v>
      </c>
      <c r="S22" s="11">
        <f>+F22</f>
        <v>0</v>
      </c>
      <c r="T22" s="11">
        <f>+G22</f>
        <v>0</v>
      </c>
      <c r="U22" s="11">
        <f>+H22</f>
        <v>0</v>
      </c>
      <c r="V22" s="11">
        <f>+I22</f>
        <v>0</v>
      </c>
      <c r="W22" s="11">
        <f>+J22</f>
        <v>0</v>
      </c>
      <c r="X22" s="11">
        <f>+K22</f>
        <v>0</v>
      </c>
      <c r="Y22" s="11">
        <f>+L22</f>
        <v>0</v>
      </c>
      <c r="Z22" s="11">
        <f>+M22</f>
        <v>0</v>
      </c>
      <c r="AA22" s="11">
        <f>+N22</f>
        <v>0</v>
      </c>
      <c r="AB22" s="11">
        <f>+O22</f>
        <v>0</v>
      </c>
      <c r="AC22" s="11">
        <f>+P22</f>
        <v>0</v>
      </c>
      <c r="AD22" s="11">
        <f>+Q22</f>
        <v>0</v>
      </c>
      <c r="AE22" s="10">
        <f>SUM(S22:AD22)</f>
        <v>0</v>
      </c>
      <c r="AF22" s="11">
        <f>+Q22*6</f>
        <v>0</v>
      </c>
      <c r="AG22" s="11">
        <f>AF22</f>
        <v>0</v>
      </c>
      <c r="AH22" s="10">
        <f>SUM(AF22:AG22)</f>
        <v>0</v>
      </c>
      <c r="AI22" s="11">
        <f>+AF22</f>
        <v>0</v>
      </c>
      <c r="AJ22" s="11">
        <f>AI22</f>
        <v>0</v>
      </c>
      <c r="AK22" s="10">
        <f>SUM(AI22:AJ22)</f>
        <v>0</v>
      </c>
      <c r="AL22" s="11">
        <f>+AI22</f>
        <v>0</v>
      </c>
      <c r="AM22" s="11">
        <f>AL22</f>
        <v>0</v>
      </c>
      <c r="AN22" s="10">
        <f>SUM(AL22:AM22)</f>
        <v>0</v>
      </c>
      <c r="AO22" s="11">
        <f>+AL22</f>
        <v>0</v>
      </c>
      <c r="AP22" s="11">
        <f>AO22</f>
        <v>0</v>
      </c>
      <c r="AQ22" s="10">
        <f>SUM(AO22:AP22)</f>
        <v>0</v>
      </c>
      <c r="AR22" s="11">
        <f>+AO22</f>
        <v>0</v>
      </c>
      <c r="AS22" s="11">
        <f>AR22</f>
        <v>0</v>
      </c>
      <c r="AT22" s="10">
        <f>SUM(AR22:AS22)</f>
        <v>0</v>
      </c>
      <c r="AU22" s="11">
        <f>+AR22</f>
        <v>0</v>
      </c>
      <c r="AV22" s="11">
        <f>AU22</f>
        <v>0</v>
      </c>
      <c r="AW22" s="10">
        <f>SUM(AU22:AV22)</f>
        <v>0</v>
      </c>
      <c r="AX22" s="11">
        <f>+AU22</f>
        <v>0</v>
      </c>
      <c r="AY22" s="11">
        <f>AX22</f>
        <v>0</v>
      </c>
      <c r="AZ22" s="10">
        <f>SUM(AX22:AY22)</f>
        <v>0</v>
      </c>
    </row>
    <row r="23">
      <c r="R23" s="10">
        <f>SUM(F23:Q23)</f>
        <v>0</v>
      </c>
      <c r="S23" s="11">
        <f>+F23</f>
        <v>0</v>
      </c>
      <c r="T23" s="11">
        <f>+G23</f>
        <v>0</v>
      </c>
      <c r="U23" s="11">
        <f>+H23</f>
        <v>0</v>
      </c>
      <c r="V23" s="11">
        <f>+I23</f>
        <v>0</v>
      </c>
      <c r="W23" s="11">
        <f>+J23</f>
        <v>0</v>
      </c>
      <c r="X23" s="11">
        <f>+K23</f>
        <v>0</v>
      </c>
      <c r="Y23" s="11">
        <f>+L23</f>
        <v>0</v>
      </c>
      <c r="Z23" s="11">
        <f>+M23</f>
        <v>0</v>
      </c>
      <c r="AA23" s="11">
        <f>+N23</f>
        <v>0</v>
      </c>
      <c r="AB23" s="11">
        <f>+O23</f>
        <v>0</v>
      </c>
      <c r="AC23" s="11">
        <f>+P23</f>
        <v>0</v>
      </c>
      <c r="AD23" s="11">
        <f>+Q23</f>
        <v>0</v>
      </c>
      <c r="AE23" s="10">
        <f>SUM(S23:AD23)</f>
        <v>0</v>
      </c>
      <c r="AF23" s="11">
        <f>+Q23*6</f>
        <v>0</v>
      </c>
      <c r="AG23" s="11">
        <f>AF23</f>
        <v>0</v>
      </c>
      <c r="AH23" s="10">
        <f>SUM(AF23:AG23)</f>
        <v>0</v>
      </c>
      <c r="AI23" s="11">
        <f>+AF23</f>
        <v>0</v>
      </c>
      <c r="AJ23" s="11">
        <f>AI23</f>
        <v>0</v>
      </c>
      <c r="AK23" s="10">
        <f>SUM(AI23:AJ23)</f>
        <v>0</v>
      </c>
      <c r="AL23" s="11">
        <f>+AI23</f>
        <v>0</v>
      </c>
      <c r="AM23" s="11">
        <f>AL23</f>
        <v>0</v>
      </c>
      <c r="AN23" s="10">
        <f>SUM(AL23:AM23)</f>
        <v>0</v>
      </c>
      <c r="AO23" s="11">
        <f>+AL23</f>
        <v>0</v>
      </c>
      <c r="AP23" s="11">
        <f>AO23</f>
        <v>0</v>
      </c>
      <c r="AQ23" s="10">
        <f>SUM(AO23:AP23)</f>
        <v>0</v>
      </c>
      <c r="AR23" s="11">
        <f>+AO23</f>
        <v>0</v>
      </c>
      <c r="AS23" s="11">
        <f>AR23</f>
        <v>0</v>
      </c>
      <c r="AT23" s="10">
        <f>SUM(AR23:AS23)</f>
        <v>0</v>
      </c>
      <c r="AU23" s="11">
        <f>+AR23</f>
        <v>0</v>
      </c>
      <c r="AV23" s="11">
        <f>AU23</f>
        <v>0</v>
      </c>
      <c r="AW23" s="10">
        <f>SUM(AU23:AV23)</f>
        <v>0</v>
      </c>
      <c r="AX23" s="11">
        <f>+AU23</f>
        <v>0</v>
      </c>
      <c r="AY23" s="11">
        <f>AX23</f>
        <v>0</v>
      </c>
      <c r="AZ23" s="10">
        <f>SUM(AX23:AY23)</f>
        <v>0</v>
      </c>
    </row>
    <row r="24">
      <c r="R24" s="10">
        <f>SUM(F24:Q24)</f>
        <v>0</v>
      </c>
      <c r="S24" s="11">
        <f>+F24</f>
        <v>0</v>
      </c>
      <c r="T24" s="11">
        <f>+G24</f>
        <v>0</v>
      </c>
      <c r="U24" s="11">
        <f>+H24</f>
        <v>0</v>
      </c>
      <c r="V24" s="11">
        <f>+I24</f>
        <v>0</v>
      </c>
      <c r="W24" s="11">
        <f>+J24</f>
        <v>0</v>
      </c>
      <c r="X24" s="11">
        <f>+K24</f>
        <v>0</v>
      </c>
      <c r="Y24" s="11">
        <f>+L24</f>
        <v>0</v>
      </c>
      <c r="Z24" s="11">
        <f>+M24</f>
        <v>0</v>
      </c>
      <c r="AA24" s="11">
        <f>+N24</f>
        <v>0</v>
      </c>
      <c r="AB24" s="11">
        <f>+O24</f>
        <v>0</v>
      </c>
      <c r="AC24" s="11">
        <f>+P24</f>
        <v>0</v>
      </c>
      <c r="AD24" s="11">
        <f>+Q24</f>
        <v>0</v>
      </c>
      <c r="AE24" s="10">
        <f>SUM(S24:AD24)</f>
        <v>0</v>
      </c>
      <c r="AF24" s="11">
        <f>+Q24*6</f>
        <v>0</v>
      </c>
      <c r="AG24" s="11">
        <f>AF24</f>
        <v>0</v>
      </c>
      <c r="AH24" s="10">
        <f>SUM(AF24:AG24)</f>
        <v>0</v>
      </c>
      <c r="AI24" s="11">
        <f>+AF24</f>
        <v>0</v>
      </c>
      <c r="AJ24" s="11">
        <f>AI24</f>
        <v>0</v>
      </c>
      <c r="AK24" s="10">
        <f>SUM(AI24:AJ24)</f>
        <v>0</v>
      </c>
      <c r="AL24" s="11">
        <f>+AI24</f>
        <v>0</v>
      </c>
      <c r="AM24" s="11">
        <f>AL24</f>
        <v>0</v>
      </c>
      <c r="AN24" s="10">
        <f>SUM(AL24:AM24)</f>
        <v>0</v>
      </c>
      <c r="AO24" s="11">
        <f>+AL24</f>
        <v>0</v>
      </c>
      <c r="AP24" s="11">
        <f>AO24</f>
        <v>0</v>
      </c>
      <c r="AQ24" s="10">
        <f>SUM(AO24:AP24)</f>
        <v>0</v>
      </c>
      <c r="AR24" s="11">
        <f>+AO24</f>
        <v>0</v>
      </c>
      <c r="AS24" s="11">
        <f>AR24</f>
        <v>0</v>
      </c>
      <c r="AT24" s="10">
        <f>SUM(AR24:AS24)</f>
        <v>0</v>
      </c>
      <c r="AU24" s="11">
        <f>+AR24</f>
        <v>0</v>
      </c>
      <c r="AV24" s="11">
        <f>AU24</f>
        <v>0</v>
      </c>
      <c r="AW24" s="10">
        <f>SUM(AU24:AV24)</f>
        <v>0</v>
      </c>
      <c r="AX24" s="11">
        <f>+AU24</f>
        <v>0</v>
      </c>
      <c r="AY24" s="11">
        <f>AX24</f>
        <v>0</v>
      </c>
      <c r="AZ24" s="10">
        <f>SUM(AX24:AY24)</f>
        <v>0</v>
      </c>
    </row>
    <row r="25">
      <c r="R25" s="10">
        <f>SUM(F25:Q25)</f>
        <v>0</v>
      </c>
      <c r="S25" s="11">
        <f>+F25</f>
        <v>0</v>
      </c>
      <c r="T25" s="11">
        <f>+G25</f>
        <v>0</v>
      </c>
      <c r="U25" s="11">
        <f>+H25</f>
        <v>0</v>
      </c>
      <c r="V25" s="11">
        <f>+I25</f>
        <v>0</v>
      </c>
      <c r="W25" s="11">
        <f>+J25</f>
        <v>0</v>
      </c>
      <c r="X25" s="11">
        <f>+K25</f>
        <v>0</v>
      </c>
      <c r="Y25" s="11">
        <f>+L25</f>
        <v>0</v>
      </c>
      <c r="Z25" s="11">
        <f>+M25</f>
        <v>0</v>
      </c>
      <c r="AA25" s="11">
        <f>+N25</f>
        <v>0</v>
      </c>
      <c r="AB25" s="11">
        <f>+O25</f>
        <v>0</v>
      </c>
      <c r="AC25" s="11">
        <f>+P25</f>
        <v>0</v>
      </c>
      <c r="AD25" s="11">
        <f>+Q25</f>
        <v>0</v>
      </c>
      <c r="AE25" s="10">
        <f>SUM(S25:AD25)</f>
        <v>0</v>
      </c>
      <c r="AF25" s="11">
        <f>+Q25*6</f>
        <v>0</v>
      </c>
      <c r="AG25" s="11">
        <f>AF25</f>
        <v>0</v>
      </c>
      <c r="AH25" s="10">
        <f>SUM(AF25:AG25)</f>
        <v>0</v>
      </c>
      <c r="AI25" s="11">
        <f>+AF25</f>
        <v>0</v>
      </c>
      <c r="AJ25" s="11">
        <f>AI25</f>
        <v>0</v>
      </c>
      <c r="AK25" s="10">
        <f>SUM(AI25:AJ25)</f>
        <v>0</v>
      </c>
      <c r="AL25" s="11">
        <f>+AI25</f>
        <v>0</v>
      </c>
      <c r="AM25" s="11">
        <f>AL25</f>
        <v>0</v>
      </c>
      <c r="AN25" s="10">
        <f>SUM(AL25:AM25)</f>
        <v>0</v>
      </c>
      <c r="AO25" s="11">
        <f>+AL25</f>
        <v>0</v>
      </c>
      <c r="AP25" s="11">
        <f>AO25</f>
        <v>0</v>
      </c>
      <c r="AQ25" s="10">
        <f>SUM(AO25:AP25)</f>
        <v>0</v>
      </c>
      <c r="AR25" s="11">
        <f>+AO25</f>
        <v>0</v>
      </c>
      <c r="AS25" s="11">
        <f>AR25</f>
        <v>0</v>
      </c>
      <c r="AT25" s="10">
        <f>SUM(AR25:AS25)</f>
        <v>0</v>
      </c>
      <c r="AU25" s="11">
        <f>+AR25</f>
        <v>0</v>
      </c>
      <c r="AV25" s="11">
        <f>AU25</f>
        <v>0</v>
      </c>
      <c r="AW25" s="10">
        <f>SUM(AU25:AV25)</f>
        <v>0</v>
      </c>
      <c r="AX25" s="11">
        <f>+AU25</f>
        <v>0</v>
      </c>
      <c r="AY25" s="11">
        <f>AX25</f>
        <v>0</v>
      </c>
      <c r="AZ25" s="10">
        <f>SUM(AX25:AY25)</f>
        <v>0</v>
      </c>
    </row>
    <row r="26">
      <c r="R26" s="10">
        <f>SUM(F26:Q26)</f>
        <v>0</v>
      </c>
      <c r="S26" s="11">
        <f>+F26</f>
        <v>0</v>
      </c>
      <c r="T26" s="11">
        <f>+G26</f>
        <v>0</v>
      </c>
      <c r="U26" s="11">
        <f>+H26</f>
        <v>0</v>
      </c>
      <c r="V26" s="11">
        <f>+I26</f>
        <v>0</v>
      </c>
      <c r="W26" s="11">
        <f>+J26</f>
        <v>0</v>
      </c>
      <c r="X26" s="11">
        <f>+K26</f>
        <v>0</v>
      </c>
      <c r="Y26" s="11">
        <f>+L26</f>
        <v>0</v>
      </c>
      <c r="Z26" s="11">
        <f>+M26</f>
        <v>0</v>
      </c>
      <c r="AA26" s="11">
        <f>+N26</f>
        <v>0</v>
      </c>
      <c r="AB26" s="11">
        <f>+O26</f>
        <v>0</v>
      </c>
      <c r="AC26" s="11">
        <f>+P26</f>
        <v>0</v>
      </c>
      <c r="AD26" s="11">
        <f>+Q26</f>
        <v>0</v>
      </c>
      <c r="AE26" s="10">
        <f>SUM(S26:AD26)</f>
        <v>0</v>
      </c>
      <c r="AF26" s="11">
        <f>+Q26*6</f>
        <v>0</v>
      </c>
      <c r="AG26" s="11">
        <f>AF26</f>
        <v>0</v>
      </c>
      <c r="AH26" s="10">
        <f>SUM(AF26:AG26)</f>
        <v>0</v>
      </c>
      <c r="AI26" s="11">
        <f>+AF26</f>
        <v>0</v>
      </c>
      <c r="AJ26" s="11">
        <f>AI26</f>
        <v>0</v>
      </c>
      <c r="AK26" s="10">
        <f>SUM(AI26:AJ26)</f>
        <v>0</v>
      </c>
      <c r="AL26" s="11">
        <f>+AI26</f>
        <v>0</v>
      </c>
      <c r="AM26" s="11">
        <f>AL26</f>
        <v>0</v>
      </c>
      <c r="AN26" s="10">
        <f>SUM(AL26:AM26)</f>
        <v>0</v>
      </c>
      <c r="AO26" s="11">
        <f>+AL26</f>
        <v>0</v>
      </c>
      <c r="AP26" s="11">
        <f>AO26</f>
        <v>0</v>
      </c>
      <c r="AQ26" s="10">
        <f>SUM(AO26:AP26)</f>
        <v>0</v>
      </c>
      <c r="AR26" s="11">
        <f>+AO26</f>
        <v>0</v>
      </c>
      <c r="AS26" s="11">
        <f>AR26</f>
        <v>0</v>
      </c>
      <c r="AT26" s="10">
        <f>SUM(AR26:AS26)</f>
        <v>0</v>
      </c>
      <c r="AU26" s="11">
        <f>+AR26</f>
        <v>0</v>
      </c>
      <c r="AV26" s="11">
        <f>AU26</f>
        <v>0</v>
      </c>
      <c r="AW26" s="10">
        <f>SUM(AU26:AV26)</f>
        <v>0</v>
      </c>
      <c r="AX26" s="11">
        <f>+AU26</f>
        <v>0</v>
      </c>
      <c r="AY26" s="11">
        <f>AX26</f>
        <v>0</v>
      </c>
      <c r="AZ26" s="10">
        <f>SUM(AX26:AY26)</f>
        <v>0</v>
      </c>
    </row>
    <row r="27">
      <c r="R27" s="10">
        <f>SUM(F27:Q27)</f>
        <v>0</v>
      </c>
      <c r="S27" s="11">
        <f>+F27</f>
        <v>0</v>
      </c>
      <c r="T27" s="11">
        <f>+G27</f>
        <v>0</v>
      </c>
      <c r="U27" s="11">
        <f>+H27</f>
        <v>0</v>
      </c>
      <c r="V27" s="11">
        <f>+I27</f>
        <v>0</v>
      </c>
      <c r="W27" s="11">
        <f>+J27</f>
        <v>0</v>
      </c>
      <c r="X27" s="11">
        <f>+K27</f>
        <v>0</v>
      </c>
      <c r="Y27" s="11">
        <f>+L27</f>
        <v>0</v>
      </c>
      <c r="Z27" s="11">
        <f>+M27</f>
        <v>0</v>
      </c>
      <c r="AA27" s="11">
        <f>+N27</f>
        <v>0</v>
      </c>
      <c r="AB27" s="11">
        <f>+O27</f>
        <v>0</v>
      </c>
      <c r="AC27" s="11">
        <f>+P27</f>
        <v>0</v>
      </c>
      <c r="AD27" s="11">
        <f>+Q27</f>
        <v>0</v>
      </c>
      <c r="AE27" s="10">
        <f>SUM(S27:AD27)</f>
        <v>0</v>
      </c>
      <c r="AF27" s="11">
        <f>+Q27*6</f>
        <v>0</v>
      </c>
      <c r="AG27" s="11">
        <f>AF27</f>
        <v>0</v>
      </c>
      <c r="AH27" s="10">
        <f>SUM(AF27:AG27)</f>
        <v>0</v>
      </c>
      <c r="AI27" s="11">
        <f>+AF27</f>
        <v>0</v>
      </c>
      <c r="AJ27" s="11">
        <f>AI27</f>
        <v>0</v>
      </c>
      <c r="AK27" s="10">
        <f>SUM(AI27:AJ27)</f>
        <v>0</v>
      </c>
      <c r="AL27" s="11">
        <f>+AI27</f>
        <v>0</v>
      </c>
      <c r="AM27" s="11">
        <f>AL27</f>
        <v>0</v>
      </c>
      <c r="AN27" s="10">
        <f>SUM(AL27:AM27)</f>
        <v>0</v>
      </c>
      <c r="AO27" s="11">
        <f>+AL27</f>
        <v>0</v>
      </c>
      <c r="AP27" s="11">
        <f>AO27</f>
        <v>0</v>
      </c>
      <c r="AQ27" s="10">
        <f>SUM(AO27:AP27)</f>
        <v>0</v>
      </c>
      <c r="AR27" s="11">
        <f>+AO27</f>
        <v>0</v>
      </c>
      <c r="AS27" s="11">
        <f>AR27</f>
        <v>0</v>
      </c>
      <c r="AT27" s="10">
        <f>SUM(AR27:AS27)</f>
        <v>0</v>
      </c>
      <c r="AU27" s="11">
        <f>+AR27</f>
        <v>0</v>
      </c>
      <c r="AV27" s="11">
        <f>AU27</f>
        <v>0</v>
      </c>
      <c r="AW27" s="10">
        <f>SUM(AU27:AV27)</f>
        <v>0</v>
      </c>
      <c r="AX27" s="11">
        <f>+AU27</f>
        <v>0</v>
      </c>
      <c r="AY27" s="11">
        <f>AX27</f>
        <v>0</v>
      </c>
      <c r="AZ27" s="10">
        <f>SUM(AX27:AY27)</f>
        <v>0</v>
      </c>
    </row>
    <row r="28">
      <c r="R28" s="10">
        <f>SUM(F28:Q28)</f>
        <v>0</v>
      </c>
      <c r="S28" s="11">
        <f>+F28</f>
        <v>0</v>
      </c>
      <c r="T28" s="11">
        <f>+G28</f>
        <v>0</v>
      </c>
      <c r="U28" s="11">
        <f>+H28</f>
        <v>0</v>
      </c>
      <c r="V28" s="11">
        <f>+I28</f>
        <v>0</v>
      </c>
      <c r="W28" s="11">
        <f>+J28</f>
        <v>0</v>
      </c>
      <c r="X28" s="11">
        <f>+K28</f>
        <v>0</v>
      </c>
      <c r="Y28" s="11">
        <f>+L28</f>
        <v>0</v>
      </c>
      <c r="Z28" s="11">
        <f>+M28</f>
        <v>0</v>
      </c>
      <c r="AA28" s="11">
        <f>+N28</f>
        <v>0</v>
      </c>
      <c r="AB28" s="11">
        <f>+O28</f>
        <v>0</v>
      </c>
      <c r="AC28" s="11">
        <f>+P28</f>
        <v>0</v>
      </c>
      <c r="AD28" s="11">
        <f>+Q28</f>
        <v>0</v>
      </c>
      <c r="AE28" s="10">
        <f>SUM(S28:AD28)</f>
        <v>0</v>
      </c>
      <c r="AF28" s="11">
        <f>+Q28*6</f>
        <v>0</v>
      </c>
      <c r="AG28" s="11">
        <f>AF28</f>
        <v>0</v>
      </c>
      <c r="AH28" s="10">
        <f>SUM(AF28:AG28)</f>
        <v>0</v>
      </c>
      <c r="AI28" s="11">
        <f>+AF28</f>
        <v>0</v>
      </c>
      <c r="AJ28" s="11">
        <f>AI28</f>
        <v>0</v>
      </c>
      <c r="AK28" s="10">
        <f>SUM(AI28:AJ28)</f>
        <v>0</v>
      </c>
      <c r="AL28" s="11">
        <f>+AI28</f>
        <v>0</v>
      </c>
      <c r="AM28" s="11">
        <f>AL28</f>
        <v>0</v>
      </c>
      <c r="AN28" s="10">
        <f>SUM(AL28:AM28)</f>
        <v>0</v>
      </c>
      <c r="AO28" s="11">
        <f>+AL28</f>
        <v>0</v>
      </c>
      <c r="AP28" s="11">
        <f>AO28</f>
        <v>0</v>
      </c>
      <c r="AQ28" s="10">
        <f>SUM(AO28:AP28)</f>
        <v>0</v>
      </c>
      <c r="AR28" s="11">
        <f>+AO28</f>
        <v>0</v>
      </c>
      <c r="AS28" s="11">
        <f>AR28</f>
        <v>0</v>
      </c>
      <c r="AT28" s="10">
        <f>SUM(AR28:AS28)</f>
        <v>0</v>
      </c>
      <c r="AU28" s="11">
        <f>+AR28</f>
        <v>0</v>
      </c>
      <c r="AV28" s="11">
        <f>AU28</f>
        <v>0</v>
      </c>
      <c r="AW28" s="10">
        <f>SUM(AU28:AV28)</f>
        <v>0</v>
      </c>
      <c r="AX28" s="11">
        <f>+AU28</f>
        <v>0</v>
      </c>
      <c r="AY28" s="11">
        <f>AX28</f>
        <v>0</v>
      </c>
      <c r="AZ28" s="10">
        <f>SUM(AX28:AY28)</f>
        <v>0</v>
      </c>
    </row>
    <row r="29">
      <c r="R29" s="10">
        <f>SUM(F29:Q29)</f>
        <v>0</v>
      </c>
      <c r="S29" s="11">
        <f>+F29</f>
        <v>0</v>
      </c>
      <c r="T29" s="11">
        <f>+G29</f>
        <v>0</v>
      </c>
      <c r="U29" s="11">
        <f>+H29</f>
        <v>0</v>
      </c>
      <c r="V29" s="11">
        <f>+I29</f>
        <v>0</v>
      </c>
      <c r="W29" s="11">
        <f>+J29</f>
        <v>0</v>
      </c>
      <c r="X29" s="11">
        <f>+K29</f>
        <v>0</v>
      </c>
      <c r="Y29" s="11">
        <f>+L29</f>
        <v>0</v>
      </c>
      <c r="Z29" s="11">
        <f>+M29</f>
        <v>0</v>
      </c>
      <c r="AA29" s="11">
        <f>+N29</f>
        <v>0</v>
      </c>
      <c r="AB29" s="11">
        <f>+O29</f>
        <v>0</v>
      </c>
      <c r="AC29" s="11">
        <f>+P29</f>
        <v>0</v>
      </c>
      <c r="AD29" s="11">
        <f>+Q29</f>
        <v>0</v>
      </c>
      <c r="AE29" s="10">
        <f>SUM(S29:AD29)</f>
        <v>0</v>
      </c>
      <c r="AF29" s="11">
        <f>+Q29*6</f>
        <v>0</v>
      </c>
      <c r="AG29" s="11">
        <f>AF29</f>
        <v>0</v>
      </c>
      <c r="AH29" s="10">
        <f>SUM(AF29:AG29)</f>
        <v>0</v>
      </c>
      <c r="AI29" s="11">
        <f>+AF29</f>
        <v>0</v>
      </c>
      <c r="AJ29" s="11">
        <f>AI29</f>
        <v>0</v>
      </c>
      <c r="AK29" s="10">
        <f>SUM(AI29:AJ29)</f>
        <v>0</v>
      </c>
      <c r="AL29" s="11">
        <f>+AI29</f>
        <v>0</v>
      </c>
      <c r="AM29" s="11">
        <f>AL29</f>
        <v>0</v>
      </c>
      <c r="AN29" s="10">
        <f>SUM(AL29:AM29)</f>
        <v>0</v>
      </c>
      <c r="AO29" s="11">
        <f>+AL29</f>
        <v>0</v>
      </c>
      <c r="AP29" s="11">
        <f>AO29</f>
        <v>0</v>
      </c>
      <c r="AQ29" s="10">
        <f>SUM(AO29:AP29)</f>
        <v>0</v>
      </c>
      <c r="AR29" s="11">
        <f>+AO29</f>
        <v>0</v>
      </c>
      <c r="AS29" s="11">
        <f>AR29</f>
        <v>0</v>
      </c>
      <c r="AT29" s="10">
        <f>SUM(AR29:AS29)</f>
        <v>0</v>
      </c>
      <c r="AU29" s="11">
        <f>+AR29</f>
        <v>0</v>
      </c>
      <c r="AV29" s="11">
        <f>AU29</f>
        <v>0</v>
      </c>
      <c r="AW29" s="10">
        <f>SUM(AU29:AV29)</f>
        <v>0</v>
      </c>
      <c r="AX29" s="11">
        <f>+AU29</f>
        <v>0</v>
      </c>
      <c r="AY29" s="11">
        <f>AX29</f>
        <v>0</v>
      </c>
      <c r="AZ29" s="10">
        <f>SUM(AX29:AY29)</f>
        <v>0</v>
      </c>
    </row>
    <row r="30">
      <c r="C30" t="str">
        <v>TOTAL</v>
      </c>
      <c r="F30" s="12">
        <f>SUM(F10:F29)</f>
        <v>0</v>
      </c>
      <c r="G30" s="12">
        <f>SUM(G10:G29)</f>
        <v>0</v>
      </c>
      <c r="H30" s="12">
        <f>SUM(H10:H29)</f>
        <v>0</v>
      </c>
      <c r="I30" s="12">
        <f>SUM(I10:I29)</f>
        <v>0</v>
      </c>
      <c r="J30" s="12">
        <f>SUM(J10:J29)</f>
        <v>0</v>
      </c>
      <c r="K30" s="12">
        <f>SUM(K10:K29)</f>
        <v>0</v>
      </c>
      <c r="L30" s="12">
        <f>SUM(L10:L29)</f>
        <v>0</v>
      </c>
      <c r="M30" s="12">
        <f>SUM(M10:M29)</f>
        <v>0</v>
      </c>
      <c r="N30" s="12">
        <f>SUM(N10:N29)</f>
        <v>0</v>
      </c>
      <c r="O30" s="12">
        <f>SUM(O10:O29)</f>
        <v>0</v>
      </c>
      <c r="P30" s="12">
        <f>SUM(P10:P29)</f>
        <v>0</v>
      </c>
      <c r="Q30" s="12">
        <f>SUM(Q10:Q29)</f>
        <v>0</v>
      </c>
      <c r="R30" s="10">
        <f>SUM(F30:Q30)</f>
        <v>0</v>
      </c>
      <c r="S30" s="12">
        <f>SUM(S10:S29)</f>
        <v>0</v>
      </c>
      <c r="T30" s="12">
        <f>SUM(T10:T29)</f>
        <v>0</v>
      </c>
      <c r="U30" s="12">
        <f>SUM(U10:U29)</f>
        <v>0</v>
      </c>
      <c r="V30" s="12">
        <f>SUM(V10:V29)</f>
        <v>0</v>
      </c>
      <c r="W30" s="12">
        <f>SUM(W10:W29)</f>
        <v>0</v>
      </c>
      <c r="X30" s="12">
        <f>SUM(X10:X29)</f>
        <v>0</v>
      </c>
      <c r="Y30" s="12">
        <f>SUM(Y10:Y29)</f>
        <v>0</v>
      </c>
      <c r="Z30" s="12">
        <f>SUM(Z10:Z29)</f>
        <v>0</v>
      </c>
      <c r="AA30" s="12">
        <f>SUM(AA10:AA29)</f>
        <v>0</v>
      </c>
      <c r="AB30" s="12">
        <f>SUM(AB10:AB29)</f>
        <v>0</v>
      </c>
      <c r="AC30" s="12">
        <f>SUM(AC10:AC29)</f>
        <v>0</v>
      </c>
      <c r="AD30" s="12">
        <f>SUM(AD10:AD29)</f>
        <v>0</v>
      </c>
      <c r="AE30" s="10">
        <f>SUM(S30:AD30)</f>
        <v>0</v>
      </c>
      <c r="AF30" s="12">
        <f>SUM(AF10:AF29)</f>
        <v>0</v>
      </c>
      <c r="AG30" s="12">
        <f>SUM(AG10:AG29)</f>
        <v>0</v>
      </c>
      <c r="AH30" s="10">
        <f>SUM(AF30:AG30)</f>
        <v>0</v>
      </c>
      <c r="AI30" s="12">
        <f>SUM(AI10:AI29)</f>
        <v>0</v>
      </c>
      <c r="AJ30" s="12">
        <f>SUM(AJ10:AJ29)</f>
        <v>0</v>
      </c>
      <c r="AK30" s="10">
        <f>SUM(AI30:AJ30)</f>
        <v>0</v>
      </c>
      <c r="AL30" s="12">
        <f>SUM(AL10:AL29)</f>
        <v>0</v>
      </c>
      <c r="AM30" s="12">
        <f>SUM(AM10:AM29)</f>
        <v>0</v>
      </c>
      <c r="AN30" s="10">
        <f>SUM(AL30:AM30)</f>
        <v>0</v>
      </c>
      <c r="AO30" s="12">
        <f>SUM(AO10:AO29)</f>
        <v>0</v>
      </c>
      <c r="AP30" s="12">
        <f>SUM(AP10:AP29)</f>
        <v>0</v>
      </c>
      <c r="AQ30" s="10">
        <f>SUM(AO30:AP30)</f>
        <v>0</v>
      </c>
      <c r="AR30" s="12">
        <f>SUM(AR10:AR29)</f>
        <v>0</v>
      </c>
      <c r="AS30" s="12">
        <f>SUM(AS10:AS29)</f>
        <v>0</v>
      </c>
      <c r="AT30" s="10">
        <f>SUM(AR30:AS30)</f>
        <v>0</v>
      </c>
      <c r="AU30" s="12">
        <f>SUM(AU10:AU29)</f>
        <v>0</v>
      </c>
      <c r="AV30" s="12">
        <f>SUM(AV10:AV29)</f>
        <v>0</v>
      </c>
      <c r="AW30" s="10">
        <f>SUM(AU30:AV30)</f>
        <v>0</v>
      </c>
      <c r="AX30" s="12">
        <f>SUM(AX10:AX29)</f>
        <v>0</v>
      </c>
      <c r="AY30" s="12">
        <f>SUM(AY10:AY29)</f>
        <v>0</v>
      </c>
      <c r="AZ30" s="10">
        <f>SUM(AX30:AY30)</f>
        <v>0</v>
      </c>
    </row>
    <row r="31" ht="15" customHeight="1"/>
  </sheetData>
  <mergeCells count="14">
    <mergeCell ref="AX8:AZ8"/>
    <mergeCell ref="E7:E9"/>
    <mergeCell ref="F8:R8"/>
    <mergeCell ref="F7:R7"/>
    <mergeCell ref="AF8:AH8"/>
    <mergeCell ref="AL8:AN8"/>
    <mergeCell ref="AO8:AQ8"/>
    <mergeCell ref="AR8:AT8"/>
    <mergeCell ref="AU8:AW8"/>
    <mergeCell ref="C30:E30"/>
    <mergeCell ref="C7:C9"/>
    <mergeCell ref="S8:AE8"/>
    <mergeCell ref="AI8:AK8"/>
    <mergeCell ref="D7:D9"/>
  </mergeCells>
  <pageMargins left="0.7086614173228347" right="0.7086614173228347" top="0.7480314960629921" bottom="0.7480314960629921" header="0.31496062992125984" footer="0.31496062992125984"/>
  <ignoredErrors>
    <ignoredError numberStoredAsText="1" sqref="B1:BA31"/>
  </ignoredErrors>
</worksheet>
</file>

<file path=xl/worksheets/sheet6.xml><?xml version="1.0" encoding="utf-8"?>
<worksheet xmlns="http://schemas.openxmlformats.org/spreadsheetml/2006/main" xmlns:r="http://schemas.openxmlformats.org/officeDocument/2006/relationships">
  <dimension ref="B1:AX57"/>
  <sheetViews>
    <sheetView workbookViewId="0" rightToLeft="0"/>
  </sheetViews>
  <cols>
    <col min="1" max="1" customWidth="1" width="3.5546875"/>
    <col min="2" max="2" customWidth="1" width="3.5546875"/>
    <col min="50" max="50" customWidth="1" width="3.6640625"/>
  </cols>
  <sheetData>
    <row r="1" ht="15" customHeight="1"/>
    <row r="2"/>
    <row r="3">
      <c r="C3" t="str">
        <v>Calculs auto liés au Personnel</v>
      </c>
    </row>
    <row r="4"/>
    <row r="5">
      <c r="D5">
        <f>YEAR(CONFIG!D7)</f>
        <v>2021</v>
      </c>
      <c r="E5">
        <f>+D5+1</f>
        <v>2022</v>
      </c>
      <c r="F5">
        <f>+E5+1</f>
        <v>2023</v>
      </c>
      <c r="G5">
        <f>+F5+1</f>
        <v>2024</v>
      </c>
      <c r="H5">
        <f>+G5+1</f>
        <v>2025</v>
      </c>
      <c r="I5">
        <f>+H5+1</f>
        <v>2026</v>
      </c>
      <c r="J5">
        <f>+I5+1</f>
        <v>2027</v>
      </c>
      <c r="K5">
        <f>+J5+1</f>
        <v>2028</v>
      </c>
      <c r="L5">
        <f>+K5+1</f>
        <v>2029</v>
      </c>
    </row>
    <row r="6">
      <c r="C6" t="str">
        <v>Nb employés</v>
      </c>
      <c r="D6">
        <f>INDEX(SUMPRODUCT((Personnel!$C$10:$C$29&lt;&gt;1)*(Personnel!$R$10:$R$29&lt;&gt;0)),0,1)</f>
        <v>0</v>
      </c>
      <c r="E6">
        <f>INDEX(SUMPRODUCT((Personnel!$C$10:$C$29&lt;&gt;1)*(Personnel!$AE$10:$AE$29&lt;&gt;0)),0,1)</f>
        <v>0</v>
      </c>
      <c r="F6">
        <f>INDEX(SUMPRODUCT((Personnel!$C$10:$C$29&lt;&gt;1)*(Personnel!$AH$10:$AH$29&lt;&gt;0)),0,1)</f>
        <v>0</v>
      </c>
      <c r="G6">
        <f>INDEX(SUMPRODUCT((Personnel!$C$10:$C$29&lt;&gt;1)*(Personnel!$AK$10:$AK$29&lt;&gt;0)),0,1)</f>
        <v>0</v>
      </c>
      <c r="H6">
        <f>INDEX(SUMPRODUCT((Personnel!$C$10:$C$29&lt;&gt;1)*(Personnel!$AN$10:$AN$29&lt;&gt;0)),0,1)</f>
        <v>0</v>
      </c>
      <c r="I6">
        <f>INDEX(SUMPRODUCT((Personnel!$C$10:$C$29&lt;&gt;1)*(Personnel!$AQ$10:$AQ$29&lt;&gt;0)),0,1)</f>
        <v>0</v>
      </c>
      <c r="J6">
        <f>INDEX(SUMPRODUCT((Personnel!$C$10:$C$29&lt;&gt;1)*(Personnel!$AT$10:$AT$29&lt;&gt;0)),0,1)</f>
        <v>0</v>
      </c>
      <c r="K6">
        <f>INDEX(SUMPRODUCT((Personnel!$C$10:$C$29&lt;&gt;1)*(Personnel!$AW$10:$AW$29&lt;&gt;0)),0,1)</f>
        <v>0</v>
      </c>
      <c r="L6">
        <f>INDEX(SUMPRODUCT((Personnel!$C$10:$C$29&lt;&gt;1)*(Personnel!$AZ$10:$AZ$29&lt;&gt;0)),0,1)</f>
        <v>0</v>
      </c>
    </row>
    <row r="7"/>
    <row r="8" ht="15" customHeight="1">
      <c r="C8" t="str">
        <v>Cotisations patronales</v>
      </c>
    </row>
    <row r="9">
      <c r="C9">
        <f>YEAR(CONFIG!D7)</f>
        <v>2021</v>
      </c>
      <c r="P9">
        <f>+C9+1</f>
        <v>2022</v>
      </c>
      <c r="AC9">
        <f>+P9+1</f>
        <v>2023</v>
      </c>
      <c r="AF9">
        <f>+AC9+1</f>
        <v>2024</v>
      </c>
      <c r="AI9">
        <f>+AF9+1</f>
        <v>2025</v>
      </c>
      <c r="AL9">
        <f>+AI9+1</f>
        <v>2026</v>
      </c>
      <c r="AO9">
        <f>+AL9+1</f>
        <v>2027</v>
      </c>
      <c r="AR9">
        <f>+AO9+1</f>
        <v>2028</v>
      </c>
      <c r="AU9">
        <f>+AR9+1</f>
        <v>2029</v>
      </c>
    </row>
    <row r="10">
      <c r="C10" s="9">
        <f>CONFIG!$D$7</f>
        <v>44197</v>
      </c>
      <c r="D10" s="9">
        <f>DATE(YEAR(C10),MONTH(C10)+1,DAY(C10))</f>
        <v>44228</v>
      </c>
      <c r="E10" s="9">
        <f>DATE(YEAR(D10),MONTH(D10)+1,DAY(D10))</f>
        <v>44256</v>
      </c>
      <c r="F10" s="9">
        <f>DATE(YEAR(E10),MONTH(E10)+1,DAY(E10))</f>
        <v>44287</v>
      </c>
      <c r="G10" s="9">
        <f>DATE(YEAR(F10),MONTH(F10)+1,DAY(F10))</f>
        <v>44317</v>
      </c>
      <c r="H10" s="9">
        <f>DATE(YEAR(G10),MONTH(G10)+1,DAY(G10))</f>
        <v>44348</v>
      </c>
      <c r="I10" s="9">
        <f>DATE(YEAR(H10),MONTH(H10)+1,DAY(H10))</f>
        <v>44378</v>
      </c>
      <c r="J10" s="9">
        <f>DATE(YEAR(I10),MONTH(I10)+1,DAY(I10))</f>
        <v>44409</v>
      </c>
      <c r="K10" s="9">
        <f>DATE(YEAR(J10),MONTH(J10)+1,DAY(J10))</f>
        <v>44440</v>
      </c>
      <c r="L10" s="9">
        <f>DATE(YEAR(K10),MONTH(K10)+1,DAY(K10))</f>
        <v>44470</v>
      </c>
      <c r="M10" s="9">
        <f>DATE(YEAR(L10),MONTH(L10)+1,DAY(L10))</f>
        <v>44501</v>
      </c>
      <c r="N10" s="9">
        <f>DATE(YEAR(M10),MONTH(M10)+1,DAY(M10))</f>
        <v>44531</v>
      </c>
      <c r="O10" t="str">
        <v xml:space="preserve">Total </v>
      </c>
      <c r="P10" s="9">
        <f>DATE(YEAR(N10),MONTH(N10)+1,DAY(N10))</f>
        <v>44562</v>
      </c>
      <c r="Q10" s="9">
        <f>DATE(YEAR(P10),MONTH(P10)+1,DAY(P10))</f>
        <v>44593</v>
      </c>
      <c r="R10" s="9">
        <f>DATE(YEAR(Q10),MONTH(Q10)+1,DAY(Q10))</f>
        <v>44621</v>
      </c>
      <c r="S10" s="9">
        <f>DATE(YEAR(R10),MONTH(R10)+1,DAY(R10))</f>
        <v>44652</v>
      </c>
      <c r="T10" s="9">
        <f>DATE(YEAR(S10),MONTH(S10)+1,DAY(S10))</f>
        <v>44682</v>
      </c>
      <c r="U10" s="9">
        <f>DATE(YEAR(T10),MONTH(T10)+1,DAY(T10))</f>
        <v>44713</v>
      </c>
      <c r="V10" s="9">
        <f>DATE(YEAR(U10),MONTH(U10)+1,DAY(U10))</f>
        <v>44743</v>
      </c>
      <c r="W10" s="9">
        <f>DATE(YEAR(V10),MONTH(V10)+1,DAY(V10))</f>
        <v>44774</v>
      </c>
      <c r="X10" s="9">
        <f>DATE(YEAR(W10),MONTH(W10)+1,DAY(W10))</f>
        <v>44805</v>
      </c>
      <c r="Y10" s="9">
        <f>DATE(YEAR(X10),MONTH(X10)+1,DAY(X10))</f>
        <v>44835</v>
      </c>
      <c r="Z10" s="9">
        <f>DATE(YEAR(Y10),MONTH(Y10)+1,DAY(Y10))</f>
        <v>44866</v>
      </c>
      <c r="AA10" s="9">
        <f>DATE(YEAR(Z10),MONTH(Z10)+1,DAY(Z10))</f>
        <v>44896</v>
      </c>
      <c r="AB10" t="str">
        <v xml:space="preserve">Total </v>
      </c>
      <c r="AC10" t="str">
        <v>S1</v>
      </c>
      <c r="AD10" t="str">
        <v>S2</v>
      </c>
      <c r="AE10" t="str">
        <v xml:space="preserve">Total </v>
      </c>
      <c r="AF10" t="str">
        <v>S1</v>
      </c>
      <c r="AG10" t="str">
        <v>S2</v>
      </c>
      <c r="AH10" t="str">
        <v xml:space="preserve">Total </v>
      </c>
      <c r="AI10" t="str">
        <v>S1</v>
      </c>
      <c r="AJ10" t="str">
        <v>S2</v>
      </c>
      <c r="AK10" t="str">
        <v xml:space="preserve">Total </v>
      </c>
      <c r="AL10" t="str">
        <v>S1</v>
      </c>
      <c r="AM10" t="str">
        <v>S2</v>
      </c>
      <c r="AN10" t="str">
        <v xml:space="preserve">Total </v>
      </c>
      <c r="AO10" t="str">
        <v>S1</v>
      </c>
      <c r="AP10" t="str">
        <v>S2</v>
      </c>
      <c r="AQ10" t="str">
        <v xml:space="preserve">Total </v>
      </c>
      <c r="AR10" t="str">
        <v>S1</v>
      </c>
      <c r="AS10" t="str">
        <v>S2</v>
      </c>
      <c r="AT10" t="str">
        <v xml:space="preserve">Total </v>
      </c>
      <c r="AU10" t="str">
        <v>S1</v>
      </c>
      <c r="AV10" t="str">
        <v>S2</v>
      </c>
      <c r="AW10" t="str">
        <v xml:space="preserve">Total </v>
      </c>
    </row>
    <row r="11">
      <c r="C11" s="10">
        <f>IF((Personnel!F10&lt;=CONFIG!$D$74),0,CONFIG!$D$72*Personnel!F10)</f>
        <v>0</v>
      </c>
      <c r="D11" s="10">
        <f>IF((Personnel!G10&lt;=CONFIG!$D$74),0,CONFIG!$D$72*Personnel!G10)</f>
        <v>0</v>
      </c>
      <c r="E11" s="10">
        <f>IF((Personnel!H10&lt;=CONFIG!$D$74),0,CONFIG!$D$72*Personnel!H10)</f>
        <v>0</v>
      </c>
      <c r="F11" s="10">
        <f>IF((Personnel!I10&lt;=CONFIG!$D$74),0,CONFIG!$D$72*Personnel!I10)</f>
        <v>0</v>
      </c>
      <c r="G11" s="10">
        <f>IF((Personnel!J10&lt;=CONFIG!$D$74),0,CONFIG!$D$72*Personnel!J10)</f>
        <v>0</v>
      </c>
      <c r="H11" s="10">
        <f>IF((Personnel!K10&lt;=CONFIG!$D$74),0,CONFIG!$D$72*Personnel!K10)</f>
        <v>0</v>
      </c>
      <c r="I11" s="10">
        <f>IF((Personnel!L10&lt;=CONFIG!$D$74),0,CONFIG!$D$72*Personnel!L10)</f>
        <v>0</v>
      </c>
      <c r="J11" s="10">
        <f>IF((Personnel!M10&lt;=CONFIG!$D$74),0,CONFIG!$D$72*Personnel!M10)</f>
        <v>0</v>
      </c>
      <c r="K11" s="10">
        <f>IF((Personnel!N10&lt;=CONFIG!$D$74),0,CONFIG!$D$72*Personnel!N10)</f>
        <v>0</v>
      </c>
      <c r="L11" s="10">
        <f>IF((Personnel!O10&lt;=CONFIG!$D$74),0,CONFIG!$D$72*Personnel!O10)</f>
        <v>0</v>
      </c>
      <c r="M11" s="10">
        <f>IF((Personnel!P10&lt;=CONFIG!$D$74),0,CONFIG!$D$72*Personnel!P10)</f>
        <v>0</v>
      </c>
      <c r="N11" s="10">
        <f>IF((Personnel!Q10&lt;=CONFIG!$D$74),0,CONFIG!$D$72*Personnel!Q10)</f>
        <v>0</v>
      </c>
      <c r="O11" s="10">
        <f>SUM(C11:N11)</f>
        <v>0</v>
      </c>
      <c r="P11" s="10">
        <f>IF((Personnel!S10&lt;=CONFIG!$D$74),0,CONFIG!$D$72*Personnel!S10)</f>
        <v>0</v>
      </c>
      <c r="Q11" s="10">
        <f>IF((Personnel!T10&lt;=CONFIG!$D$74),0,CONFIG!$D$72*Personnel!T10)</f>
        <v>0</v>
      </c>
      <c r="R11" s="10">
        <f>IF((Personnel!U10&lt;=CONFIG!$D$74),0,CONFIG!$D$72*Personnel!U10)</f>
        <v>0</v>
      </c>
      <c r="S11" s="10">
        <f>IF((Personnel!V10&lt;=CONFIG!$D$74),0,CONFIG!$D$72*Personnel!V10)</f>
        <v>0</v>
      </c>
      <c r="T11" s="10">
        <f>IF((Personnel!W10&lt;=CONFIG!$D$74),0,CONFIG!$D$72*Personnel!W10)</f>
        <v>0</v>
      </c>
      <c r="U11" s="10">
        <f>IF((Personnel!X10&lt;=CONFIG!$D$74),0,CONFIG!$D$72*Personnel!X10)</f>
        <v>0</v>
      </c>
      <c r="V11" s="10">
        <f>IF((Personnel!Y10&lt;=CONFIG!$D$74),0,CONFIG!$D$72*Personnel!Y10)</f>
        <v>0</v>
      </c>
      <c r="W11" s="10">
        <f>IF((Personnel!Z10&lt;=CONFIG!$D$74),0,CONFIG!$D$72*Personnel!Z10)</f>
        <v>0</v>
      </c>
      <c r="X11" s="10">
        <f>IF((Personnel!AA10&lt;=CONFIG!$D$74),0,CONFIG!$D$72*Personnel!AA10)</f>
        <v>0</v>
      </c>
      <c r="Y11" s="10">
        <f>IF((Personnel!AB10&lt;=CONFIG!$D$74),0,CONFIG!$D$72*Personnel!AB10)</f>
        <v>0</v>
      </c>
      <c r="Z11" s="10">
        <f>IF((Personnel!AC10&lt;=CONFIG!$D$74),0,CONFIG!$D$72*Personnel!AC10)</f>
        <v>0</v>
      </c>
      <c r="AA11" s="10">
        <f>IF((Personnel!AD10&lt;=CONFIG!$D$74),0,CONFIG!$D$72*Personnel!AD10)</f>
        <v>0</v>
      </c>
      <c r="AB11" s="10">
        <f>SUM(P11:AA11)</f>
        <v>0</v>
      </c>
      <c r="AC11" s="10">
        <f>IF((Personnel!AF10&lt;=(CONFIG!$D$74*6)),0,CONFIG!$D$72*Personnel!AF10)</f>
        <v>0</v>
      </c>
      <c r="AD11" s="10">
        <f>IF((Personnel!AG10&lt;=(CONFIG!$D$74*6)),0,CONFIG!$D$72*Personnel!AG10)</f>
        <v>0</v>
      </c>
      <c r="AE11" s="10">
        <f>SUM(AC11:AD11)</f>
        <v>0</v>
      </c>
      <c r="AF11" s="10">
        <f>IF((Personnel!AI10&lt;=(CONFIG!$D$74*6)),0,CONFIG!$D$72*Personnel!AI10)</f>
        <v>0</v>
      </c>
      <c r="AG11" s="10">
        <f>IF((Personnel!AJ10&lt;=(CONFIG!$D$74*6)),0,CONFIG!$D$72*Personnel!AJ10)</f>
        <v>0</v>
      </c>
      <c r="AH11" s="10">
        <f>SUM(AF11:AG11)</f>
        <v>0</v>
      </c>
      <c r="AI11" s="10">
        <f>IF((Personnel!AL10&lt;=(CONFIG!$D$74*6)),0,CONFIG!$D$72*Personnel!AL10)</f>
        <v>0</v>
      </c>
      <c r="AJ11" s="10">
        <f>IF((Personnel!AM10&lt;=(CONFIG!$D$74*6)),0,CONFIG!$D$72*Personnel!AM10)</f>
        <v>0</v>
      </c>
      <c r="AK11" s="10">
        <f>SUM(AI11:AJ11)</f>
        <v>0</v>
      </c>
      <c r="AL11" s="10">
        <f>IF((Personnel!AO10&lt;=(CONFIG!$D$74*6)),0,CONFIG!$D$72*Personnel!AO10)</f>
        <v>0</v>
      </c>
      <c r="AM11" s="10">
        <f>IF((Personnel!AP10&lt;=(CONFIG!$D$74*6)),0,CONFIG!$D$72*Personnel!AP10)</f>
        <v>0</v>
      </c>
      <c r="AN11" s="10">
        <f>SUM(AL11:AM11)</f>
        <v>0</v>
      </c>
      <c r="AO11" s="10">
        <f>IF((Personnel!AR10&lt;=(CONFIG!$D$74*6)),0,CONFIG!$D$72*Personnel!AR10)</f>
        <v>0</v>
      </c>
      <c r="AP11" s="10">
        <f>IF((Personnel!AS10&lt;=(CONFIG!$D$74*6)),0,CONFIG!$D$72*Personnel!AS10)</f>
        <v>0</v>
      </c>
      <c r="AQ11" s="10">
        <f>SUM(AO11:AP11)</f>
        <v>0</v>
      </c>
      <c r="AR11" s="10">
        <f>IF((Personnel!AU10&lt;=(CONFIG!$D$74*6)),0,CONFIG!$D$72*Personnel!AU10)</f>
        <v>0</v>
      </c>
      <c r="AS11" s="10">
        <f>IF((Personnel!AV10&lt;=(CONFIG!$D$74*6)),0,CONFIG!$D$72*Personnel!AV10)</f>
        <v>0</v>
      </c>
      <c r="AT11" s="10">
        <f>SUM(AR11:AS11)</f>
        <v>0</v>
      </c>
      <c r="AU11" s="10">
        <f>IF((Personnel!AX10&lt;=(CONFIG!$D$74*6)),0,CONFIG!$D$72*Personnel!AX10)</f>
        <v>0</v>
      </c>
      <c r="AV11" s="10">
        <f>IF((Personnel!AY10&lt;=(CONFIG!$D$74*6)),0,CONFIG!$D$72*Personnel!AY10)</f>
        <v>0</v>
      </c>
      <c r="AW11" s="10">
        <f>SUM(AU11:AV11)</f>
        <v>0</v>
      </c>
    </row>
    <row r="12">
      <c r="C12" s="10">
        <f>IF((Personnel!F11&lt;=CONFIG!$D$74),0,CONFIG!$D$72*Personnel!F11)</f>
        <v>0</v>
      </c>
      <c r="D12" s="10">
        <f>IF((Personnel!G11&lt;=CONFIG!$D$74),0,CONFIG!$D$72*Personnel!G11)</f>
        <v>0</v>
      </c>
      <c r="E12" s="10">
        <f>IF((Personnel!H11&lt;=CONFIG!$D$74),0,CONFIG!$D$72*Personnel!H11)</f>
        <v>0</v>
      </c>
      <c r="F12" s="10">
        <f>IF((Personnel!I11&lt;=CONFIG!$D$74),0,CONFIG!$D$72*Personnel!I11)</f>
        <v>0</v>
      </c>
      <c r="G12" s="10">
        <f>IF((Personnel!J11&lt;=CONFIG!$D$74),0,CONFIG!$D$72*Personnel!J11)</f>
        <v>0</v>
      </c>
      <c r="H12" s="10">
        <f>IF((Personnel!K11&lt;=CONFIG!$D$74),0,CONFIG!$D$72*Personnel!K11)</f>
        <v>0</v>
      </c>
      <c r="I12" s="10">
        <f>IF((Personnel!L11&lt;=CONFIG!$D$74),0,CONFIG!$D$72*Personnel!L11)</f>
        <v>0</v>
      </c>
      <c r="J12" s="10">
        <f>IF((Personnel!M11&lt;=CONFIG!$D$74),0,CONFIG!$D$72*Personnel!M11)</f>
        <v>0</v>
      </c>
      <c r="K12" s="10">
        <f>IF((Personnel!N11&lt;=CONFIG!$D$74),0,CONFIG!$D$72*Personnel!N11)</f>
        <v>0</v>
      </c>
      <c r="L12" s="10">
        <f>IF((Personnel!O11&lt;=CONFIG!$D$74),0,CONFIG!$D$72*Personnel!O11)</f>
        <v>0</v>
      </c>
      <c r="M12" s="10">
        <f>IF((Personnel!P11&lt;=CONFIG!$D$74),0,CONFIG!$D$72*Personnel!P11)</f>
        <v>0</v>
      </c>
      <c r="N12" s="10">
        <f>IF((Personnel!Q11&lt;=CONFIG!$D$74),0,CONFIG!$D$72*Personnel!Q11)</f>
        <v>0</v>
      </c>
      <c r="O12" s="10">
        <f>SUM(C12:N12)</f>
        <v>0</v>
      </c>
      <c r="P12" s="10">
        <f>IF((Personnel!S11&lt;=CONFIG!$D$74),0,CONFIG!$D$72*Personnel!S11)</f>
        <v>0</v>
      </c>
      <c r="Q12" s="10">
        <f>IF((Personnel!T11&lt;=CONFIG!$D$74),0,CONFIG!$D$72*Personnel!T11)</f>
        <v>0</v>
      </c>
      <c r="R12" s="10">
        <f>IF((Personnel!U11&lt;=CONFIG!$D$74),0,CONFIG!$D$72*Personnel!U11)</f>
        <v>0</v>
      </c>
      <c r="S12" s="10">
        <f>IF((Personnel!V11&lt;=CONFIG!$D$74),0,CONFIG!$D$72*Personnel!V11)</f>
        <v>0</v>
      </c>
      <c r="T12" s="10">
        <f>IF((Personnel!W11&lt;=CONFIG!$D$74),0,CONFIG!$D$72*Personnel!W11)</f>
        <v>0</v>
      </c>
      <c r="U12" s="10">
        <f>IF((Personnel!X11&lt;=CONFIG!$D$74),0,CONFIG!$D$72*Personnel!X11)</f>
        <v>0</v>
      </c>
      <c r="V12" s="10">
        <f>IF((Personnel!Y11&lt;=CONFIG!$D$74),0,CONFIG!$D$72*Personnel!Y11)</f>
        <v>0</v>
      </c>
      <c r="W12" s="10">
        <f>IF((Personnel!Z11&lt;=CONFIG!$D$74),0,CONFIG!$D$72*Personnel!Z11)</f>
        <v>0</v>
      </c>
      <c r="X12" s="10">
        <f>IF((Personnel!AA11&lt;=CONFIG!$D$74),0,CONFIG!$D$72*Personnel!AA11)</f>
        <v>0</v>
      </c>
      <c r="Y12" s="10">
        <f>IF((Personnel!AB11&lt;=CONFIG!$D$74),0,CONFIG!$D$72*Personnel!AB11)</f>
        <v>0</v>
      </c>
      <c r="Z12" s="10">
        <f>IF((Personnel!AC11&lt;=CONFIG!$D$74),0,CONFIG!$D$72*Personnel!AC11)</f>
        <v>0</v>
      </c>
      <c r="AA12" s="10">
        <f>IF((Personnel!AD11&lt;=CONFIG!$D$74),0,CONFIG!$D$72*Personnel!AD11)</f>
        <v>0</v>
      </c>
      <c r="AB12" s="10">
        <f>SUM(P12:AA12)</f>
        <v>0</v>
      </c>
      <c r="AC12" s="10">
        <f>IF((Personnel!AF11&lt;=(CONFIG!$D$74*6)),0,CONFIG!$D$72*Personnel!AF11)</f>
        <v>0</v>
      </c>
      <c r="AD12" s="10">
        <f>IF((Personnel!AG11&lt;=(CONFIG!$D$74*6)),0,CONFIG!$D$72*Personnel!AG11)</f>
        <v>0</v>
      </c>
      <c r="AE12" s="10">
        <f>SUM(AC12:AD12)</f>
        <v>0</v>
      </c>
      <c r="AF12" s="10">
        <f>IF((Personnel!AI11&lt;=(CONFIG!$D$74*6)),0,CONFIG!$D$72*Personnel!AI11)</f>
        <v>0</v>
      </c>
      <c r="AG12" s="10">
        <f>IF((Personnel!AJ11&lt;=(CONFIG!$D$74*6)),0,CONFIG!$D$72*Personnel!AJ11)</f>
        <v>0</v>
      </c>
      <c r="AH12" s="10">
        <f>SUM(AF12:AG12)</f>
        <v>0</v>
      </c>
      <c r="AI12" s="10">
        <f>IF((Personnel!AL11&lt;=(CONFIG!$D$74*6)),0,CONFIG!$D$72*Personnel!AL11)</f>
        <v>0</v>
      </c>
      <c r="AJ12" s="10">
        <f>IF((Personnel!AM11&lt;=(CONFIG!$D$74*6)),0,CONFIG!$D$72*Personnel!AM11)</f>
        <v>0</v>
      </c>
      <c r="AK12" s="10">
        <f>SUM(AI12:AJ12)</f>
        <v>0</v>
      </c>
      <c r="AL12" s="10">
        <f>IF((Personnel!AO11&lt;=(CONFIG!$D$74*6)),0,CONFIG!$D$72*Personnel!AO11)</f>
        <v>0</v>
      </c>
      <c r="AM12" s="10">
        <f>IF((Personnel!AP11&lt;=(CONFIG!$D$74*6)),0,CONFIG!$D$72*Personnel!AP11)</f>
        <v>0</v>
      </c>
      <c r="AN12" s="10">
        <f>SUM(AL12:AM12)</f>
        <v>0</v>
      </c>
      <c r="AO12" s="10">
        <f>IF((Personnel!AR11&lt;=(CONFIG!$D$74*6)),0,CONFIG!$D$72*Personnel!AR11)</f>
        <v>0</v>
      </c>
      <c r="AP12" s="10">
        <f>IF((Personnel!AS11&lt;=(CONFIG!$D$74*6)),0,CONFIG!$D$72*Personnel!AS11)</f>
        <v>0</v>
      </c>
      <c r="AQ12" s="10">
        <f>SUM(AO12:AP12)</f>
        <v>0</v>
      </c>
      <c r="AR12" s="10">
        <f>IF((Personnel!AU11&lt;=(CONFIG!$D$74*6)),0,CONFIG!$D$72*Personnel!AU11)</f>
        <v>0</v>
      </c>
      <c r="AS12" s="10">
        <f>IF((Personnel!AV11&lt;=(CONFIG!$D$74*6)),0,CONFIG!$D$72*Personnel!AV11)</f>
        <v>0</v>
      </c>
      <c r="AT12" s="10">
        <f>SUM(AR12:AS12)</f>
        <v>0</v>
      </c>
      <c r="AU12" s="10">
        <f>IF((Personnel!AX11&lt;=(CONFIG!$D$74*6)),0,CONFIG!$D$72*Personnel!AX11)</f>
        <v>0</v>
      </c>
      <c r="AV12" s="10">
        <f>IF((Personnel!AY11&lt;=(CONFIG!$D$74*6)),0,CONFIG!$D$72*Personnel!AY11)</f>
        <v>0</v>
      </c>
      <c r="AW12" s="10">
        <f>SUM(AU12:AV12)</f>
        <v>0</v>
      </c>
    </row>
    <row r="13">
      <c r="C13" s="10">
        <f>IF((Personnel!F12&lt;=CONFIG!$D$74),0,CONFIG!$D$72*Personnel!F12)</f>
        <v>0</v>
      </c>
      <c r="D13" s="10">
        <f>IF((Personnel!G12&lt;=CONFIG!$D$74),0,CONFIG!$D$72*Personnel!G12)</f>
        <v>0</v>
      </c>
      <c r="E13" s="10">
        <f>IF((Personnel!H12&lt;=CONFIG!$D$74),0,CONFIG!$D$72*Personnel!H12)</f>
        <v>0</v>
      </c>
      <c r="F13" s="10">
        <f>IF((Personnel!I12&lt;=CONFIG!$D$74),0,CONFIG!$D$72*Personnel!I12)</f>
        <v>0</v>
      </c>
      <c r="G13" s="10">
        <f>IF((Personnel!J12&lt;=CONFIG!$D$74),0,CONFIG!$D$72*Personnel!J12)</f>
        <v>0</v>
      </c>
      <c r="H13" s="10">
        <f>IF((Personnel!K12&lt;=CONFIG!$D$74),0,CONFIG!$D$72*Personnel!K12)</f>
        <v>0</v>
      </c>
      <c r="I13" s="10">
        <f>IF((Personnel!L12&lt;=CONFIG!$D$74),0,CONFIG!$D$72*Personnel!L12)</f>
        <v>0</v>
      </c>
      <c r="J13" s="10">
        <f>IF((Personnel!M12&lt;=CONFIG!$D$74),0,CONFIG!$D$72*Personnel!M12)</f>
        <v>0</v>
      </c>
      <c r="K13" s="10">
        <f>IF((Personnel!N12&lt;=CONFIG!$D$74),0,CONFIG!$D$72*Personnel!N12)</f>
        <v>0</v>
      </c>
      <c r="L13" s="10">
        <f>IF((Personnel!O12&lt;=CONFIG!$D$74),0,CONFIG!$D$72*Personnel!O12)</f>
        <v>0</v>
      </c>
      <c r="M13" s="10">
        <f>IF((Personnel!P12&lt;=CONFIG!$D$74),0,CONFIG!$D$72*Personnel!P12)</f>
        <v>0</v>
      </c>
      <c r="N13" s="10">
        <f>IF((Personnel!Q12&lt;=CONFIG!$D$74),0,CONFIG!$D$72*Personnel!Q12)</f>
        <v>0</v>
      </c>
      <c r="O13" s="10">
        <f>SUM(C13:N13)</f>
        <v>0</v>
      </c>
      <c r="P13" s="10">
        <f>IF((Personnel!S12&lt;=CONFIG!$D$74),0,CONFIG!$D$72*Personnel!S12)</f>
        <v>0</v>
      </c>
      <c r="Q13" s="10">
        <f>IF((Personnel!T12&lt;=CONFIG!$D$74),0,CONFIG!$D$72*Personnel!T12)</f>
        <v>0</v>
      </c>
      <c r="R13" s="10">
        <f>IF((Personnel!U12&lt;=CONFIG!$D$74),0,CONFIG!$D$72*Personnel!U12)</f>
        <v>0</v>
      </c>
      <c r="S13" s="10">
        <f>IF((Personnel!V12&lt;=CONFIG!$D$74),0,CONFIG!$D$72*Personnel!V12)</f>
        <v>0</v>
      </c>
      <c r="T13" s="10">
        <f>IF((Personnel!W12&lt;=CONFIG!$D$74),0,CONFIG!$D$72*Personnel!W12)</f>
        <v>0</v>
      </c>
      <c r="U13" s="10">
        <f>IF((Personnel!X12&lt;=CONFIG!$D$74),0,CONFIG!$D$72*Personnel!X12)</f>
        <v>0</v>
      </c>
      <c r="V13" s="10">
        <f>IF((Personnel!Y12&lt;=CONFIG!$D$74),0,CONFIG!$D$72*Personnel!Y12)</f>
        <v>0</v>
      </c>
      <c r="W13" s="10">
        <f>IF((Personnel!Z12&lt;=CONFIG!$D$74),0,CONFIG!$D$72*Personnel!Z12)</f>
        <v>0</v>
      </c>
      <c r="X13" s="10">
        <f>IF((Personnel!AA12&lt;=CONFIG!$D$74),0,CONFIG!$D$72*Personnel!AA12)</f>
        <v>0</v>
      </c>
      <c r="Y13" s="10">
        <f>IF((Personnel!AB12&lt;=CONFIG!$D$74),0,CONFIG!$D$72*Personnel!AB12)</f>
        <v>0</v>
      </c>
      <c r="Z13" s="10">
        <f>IF((Personnel!AC12&lt;=CONFIG!$D$74),0,CONFIG!$D$72*Personnel!AC12)</f>
        <v>0</v>
      </c>
      <c r="AA13" s="10">
        <f>IF((Personnel!AD12&lt;=CONFIG!$D$74),0,CONFIG!$D$72*Personnel!AD12)</f>
        <v>0</v>
      </c>
      <c r="AB13" s="10">
        <f>SUM(P13:AA13)</f>
        <v>0</v>
      </c>
      <c r="AC13" s="10">
        <f>IF((Personnel!AF12&lt;=(CONFIG!$D$74*6)),0,CONFIG!$D$72*Personnel!AF12)</f>
        <v>0</v>
      </c>
      <c r="AD13" s="10">
        <f>IF((Personnel!AG12&lt;=(CONFIG!$D$74*6)),0,CONFIG!$D$72*Personnel!AG12)</f>
        <v>0</v>
      </c>
      <c r="AE13" s="10">
        <f>SUM(AC13:AD13)</f>
        <v>0</v>
      </c>
      <c r="AF13" s="10">
        <f>IF((Personnel!AI12&lt;=(CONFIG!$D$74*6)),0,CONFIG!$D$72*Personnel!AI12)</f>
        <v>0</v>
      </c>
      <c r="AG13" s="10">
        <f>IF((Personnel!AJ12&lt;=(CONFIG!$D$74*6)),0,CONFIG!$D$72*Personnel!AJ12)</f>
        <v>0</v>
      </c>
      <c r="AH13" s="10">
        <f>SUM(AF13:AG13)</f>
        <v>0</v>
      </c>
      <c r="AI13" s="10">
        <f>IF((Personnel!AL12&lt;=(CONFIG!$D$74*6)),0,CONFIG!$D$72*Personnel!AL12)</f>
        <v>0</v>
      </c>
      <c r="AJ13" s="10">
        <f>IF((Personnel!AM12&lt;=(CONFIG!$D$74*6)),0,CONFIG!$D$72*Personnel!AM12)</f>
        <v>0</v>
      </c>
      <c r="AK13" s="10">
        <f>SUM(AI13:AJ13)</f>
        <v>0</v>
      </c>
      <c r="AL13" s="10">
        <f>IF((Personnel!AO12&lt;=(CONFIG!$D$74*6)),0,CONFIG!$D$72*Personnel!AO12)</f>
        <v>0</v>
      </c>
      <c r="AM13" s="10">
        <f>IF((Personnel!AP12&lt;=(CONFIG!$D$74*6)),0,CONFIG!$D$72*Personnel!AP12)</f>
        <v>0</v>
      </c>
      <c r="AN13" s="10">
        <f>SUM(AL13:AM13)</f>
        <v>0</v>
      </c>
      <c r="AO13" s="10">
        <f>IF((Personnel!AR12&lt;=(CONFIG!$D$74*6)),0,CONFIG!$D$72*Personnel!AR12)</f>
        <v>0</v>
      </c>
      <c r="AP13" s="10">
        <f>IF((Personnel!AS12&lt;=(CONFIG!$D$74*6)),0,CONFIG!$D$72*Personnel!AS12)</f>
        <v>0</v>
      </c>
      <c r="AQ13" s="10">
        <f>SUM(AO13:AP13)</f>
        <v>0</v>
      </c>
      <c r="AR13" s="10">
        <f>IF((Personnel!AU12&lt;=(CONFIG!$D$74*6)),0,CONFIG!$D$72*Personnel!AU12)</f>
        <v>0</v>
      </c>
      <c r="AS13" s="10">
        <f>IF((Personnel!AV12&lt;=(CONFIG!$D$74*6)),0,CONFIG!$D$72*Personnel!AV12)</f>
        <v>0</v>
      </c>
      <c r="AT13" s="10">
        <f>SUM(AR13:AS13)</f>
        <v>0</v>
      </c>
      <c r="AU13" s="10">
        <f>IF((Personnel!AX12&lt;=(CONFIG!$D$74*6)),0,CONFIG!$D$72*Personnel!AX12)</f>
        <v>0</v>
      </c>
      <c r="AV13" s="10">
        <f>IF((Personnel!AY12&lt;=(CONFIG!$D$74*6)),0,CONFIG!$D$72*Personnel!AY12)</f>
        <v>0</v>
      </c>
      <c r="AW13" s="10">
        <f>SUM(AU13:AV13)</f>
        <v>0</v>
      </c>
    </row>
    <row r="14">
      <c r="C14" s="10">
        <f>IF((Personnel!F13&lt;=CONFIG!$D$74),0,CONFIG!$D$72*Personnel!F13)</f>
        <v>0</v>
      </c>
      <c r="D14" s="10">
        <f>IF((Personnel!G13&lt;=CONFIG!$D$74),0,CONFIG!$D$72*Personnel!G13)</f>
        <v>0</v>
      </c>
      <c r="E14" s="10">
        <f>IF((Personnel!H13&lt;=CONFIG!$D$74),0,CONFIG!$D$72*Personnel!H13)</f>
        <v>0</v>
      </c>
      <c r="F14" s="10">
        <f>IF((Personnel!I13&lt;=CONFIG!$D$74),0,CONFIG!$D$72*Personnel!I13)</f>
        <v>0</v>
      </c>
      <c r="G14" s="10">
        <f>IF((Personnel!J13&lt;=CONFIG!$D$74),0,CONFIG!$D$72*Personnel!J13)</f>
        <v>0</v>
      </c>
      <c r="H14" s="10">
        <f>IF((Personnel!K13&lt;=CONFIG!$D$74),0,CONFIG!$D$72*Personnel!K13)</f>
        <v>0</v>
      </c>
      <c r="I14" s="10">
        <f>IF((Personnel!L13&lt;=CONFIG!$D$74),0,CONFIG!$D$72*Personnel!L13)</f>
        <v>0</v>
      </c>
      <c r="J14" s="10">
        <f>IF((Personnel!M13&lt;=CONFIG!$D$74),0,CONFIG!$D$72*Personnel!M13)</f>
        <v>0</v>
      </c>
      <c r="K14" s="10">
        <f>IF((Personnel!N13&lt;=CONFIG!$D$74),0,CONFIG!$D$72*Personnel!N13)</f>
        <v>0</v>
      </c>
      <c r="L14" s="10">
        <f>IF((Personnel!O13&lt;=CONFIG!$D$74),0,CONFIG!$D$72*Personnel!O13)</f>
        <v>0</v>
      </c>
      <c r="M14" s="10">
        <f>IF((Personnel!P13&lt;=CONFIG!$D$74),0,CONFIG!$D$72*Personnel!P13)</f>
        <v>0</v>
      </c>
      <c r="N14" s="10">
        <f>IF((Personnel!Q13&lt;=CONFIG!$D$74),0,CONFIG!$D$72*Personnel!Q13)</f>
        <v>0</v>
      </c>
      <c r="O14" s="10">
        <f>SUM(C14:N14)</f>
        <v>0</v>
      </c>
      <c r="P14" s="10">
        <f>IF((Personnel!S13&lt;=CONFIG!$D$74),0,CONFIG!$D$72*Personnel!S13)</f>
        <v>0</v>
      </c>
      <c r="Q14" s="10">
        <f>IF((Personnel!T13&lt;=CONFIG!$D$74),0,CONFIG!$D$72*Personnel!T13)</f>
        <v>0</v>
      </c>
      <c r="R14" s="10">
        <f>IF((Personnel!U13&lt;=CONFIG!$D$74),0,CONFIG!$D$72*Personnel!U13)</f>
        <v>0</v>
      </c>
      <c r="S14" s="10">
        <f>IF((Personnel!V13&lt;=CONFIG!$D$74),0,CONFIG!$D$72*Personnel!V13)</f>
        <v>0</v>
      </c>
      <c r="T14" s="10">
        <f>IF((Personnel!W13&lt;=CONFIG!$D$74),0,CONFIG!$D$72*Personnel!W13)</f>
        <v>0</v>
      </c>
      <c r="U14" s="10">
        <f>IF((Personnel!X13&lt;=CONFIG!$D$74),0,CONFIG!$D$72*Personnel!X13)</f>
        <v>0</v>
      </c>
      <c r="V14" s="10">
        <f>IF((Personnel!Y13&lt;=CONFIG!$D$74),0,CONFIG!$D$72*Personnel!Y13)</f>
        <v>0</v>
      </c>
      <c r="W14" s="10">
        <f>IF((Personnel!Z13&lt;=CONFIG!$D$74),0,CONFIG!$D$72*Personnel!Z13)</f>
        <v>0</v>
      </c>
      <c r="X14" s="10">
        <f>IF((Personnel!AA13&lt;=CONFIG!$D$74),0,CONFIG!$D$72*Personnel!AA13)</f>
        <v>0</v>
      </c>
      <c r="Y14" s="10">
        <f>IF((Personnel!AB13&lt;=CONFIG!$D$74),0,CONFIG!$D$72*Personnel!AB13)</f>
        <v>0</v>
      </c>
      <c r="Z14" s="10">
        <f>IF((Personnel!AC13&lt;=CONFIG!$D$74),0,CONFIG!$D$72*Personnel!AC13)</f>
        <v>0</v>
      </c>
      <c r="AA14" s="10">
        <f>IF((Personnel!AD13&lt;=CONFIG!$D$74),0,CONFIG!$D$72*Personnel!AD13)</f>
        <v>0</v>
      </c>
      <c r="AB14" s="10">
        <f>SUM(P14:AA14)</f>
        <v>0</v>
      </c>
      <c r="AC14" s="10">
        <f>IF((Personnel!AF13&lt;=(CONFIG!$D$74*6)),0,CONFIG!$D$72*Personnel!AF13)</f>
        <v>0</v>
      </c>
      <c r="AD14" s="10">
        <f>IF((Personnel!AG13&lt;=(CONFIG!$D$74*6)),0,CONFIG!$D$72*Personnel!AG13)</f>
        <v>0</v>
      </c>
      <c r="AE14" s="10">
        <f>SUM(AC14:AD14)</f>
        <v>0</v>
      </c>
      <c r="AF14" s="10">
        <f>IF((Personnel!AI13&lt;=(CONFIG!$D$74*6)),0,CONFIG!$D$72*Personnel!AI13)</f>
        <v>0</v>
      </c>
      <c r="AG14" s="10">
        <f>IF((Personnel!AJ13&lt;=(CONFIG!$D$74*6)),0,CONFIG!$D$72*Personnel!AJ13)</f>
        <v>0</v>
      </c>
      <c r="AH14" s="10">
        <f>SUM(AF14:AG14)</f>
        <v>0</v>
      </c>
      <c r="AI14" s="10">
        <f>IF((Personnel!AL13&lt;=(CONFIG!$D$74*6)),0,CONFIG!$D$72*Personnel!AL13)</f>
        <v>0</v>
      </c>
      <c r="AJ14" s="10">
        <f>IF((Personnel!AM13&lt;=(CONFIG!$D$74*6)),0,CONFIG!$D$72*Personnel!AM13)</f>
        <v>0</v>
      </c>
      <c r="AK14" s="10">
        <f>SUM(AI14:AJ14)</f>
        <v>0</v>
      </c>
      <c r="AL14" s="10">
        <f>IF((Personnel!AO13&lt;=(CONFIG!$D$74*6)),0,CONFIG!$D$72*Personnel!AO13)</f>
        <v>0</v>
      </c>
      <c r="AM14" s="10">
        <f>IF((Personnel!AP13&lt;=(CONFIG!$D$74*6)),0,CONFIG!$D$72*Personnel!AP13)</f>
        <v>0</v>
      </c>
      <c r="AN14" s="10">
        <f>SUM(AL14:AM14)</f>
        <v>0</v>
      </c>
      <c r="AO14" s="10">
        <f>IF((Personnel!AR13&lt;=(CONFIG!$D$74*6)),0,CONFIG!$D$72*Personnel!AR13)</f>
        <v>0</v>
      </c>
      <c r="AP14" s="10">
        <f>IF((Personnel!AS13&lt;=(CONFIG!$D$74*6)),0,CONFIG!$D$72*Personnel!AS13)</f>
        <v>0</v>
      </c>
      <c r="AQ14" s="10">
        <f>SUM(AO14:AP14)</f>
        <v>0</v>
      </c>
      <c r="AR14" s="10">
        <f>IF((Personnel!AU13&lt;=(CONFIG!$D$74*6)),0,CONFIG!$D$72*Personnel!AU13)</f>
        <v>0</v>
      </c>
      <c r="AS14" s="10">
        <f>IF((Personnel!AV13&lt;=(CONFIG!$D$74*6)),0,CONFIG!$D$72*Personnel!AV13)</f>
        <v>0</v>
      </c>
      <c r="AT14" s="10">
        <f>SUM(AR14:AS14)</f>
        <v>0</v>
      </c>
      <c r="AU14" s="10">
        <f>IF((Personnel!AX13&lt;=(CONFIG!$D$74*6)),0,CONFIG!$D$72*Personnel!AX13)</f>
        <v>0</v>
      </c>
      <c r="AV14" s="10">
        <f>IF((Personnel!AY13&lt;=(CONFIG!$D$74*6)),0,CONFIG!$D$72*Personnel!AY13)</f>
        <v>0</v>
      </c>
      <c r="AW14" s="10">
        <f>SUM(AU14:AV14)</f>
        <v>0</v>
      </c>
    </row>
    <row r="15">
      <c r="C15" s="10">
        <f>IF((Personnel!F14&lt;=CONFIG!$D$74),0,CONFIG!$D$72*Personnel!F14)</f>
        <v>0</v>
      </c>
      <c r="D15" s="10">
        <f>IF((Personnel!G14&lt;=CONFIG!$D$74),0,CONFIG!$D$72*Personnel!G14)</f>
        <v>0</v>
      </c>
      <c r="E15" s="10">
        <f>IF((Personnel!H14&lt;=CONFIG!$D$74),0,CONFIG!$D$72*Personnel!H14)</f>
        <v>0</v>
      </c>
      <c r="F15" s="10">
        <f>IF((Personnel!I14&lt;=CONFIG!$D$74),0,CONFIG!$D$72*Personnel!I14)</f>
        <v>0</v>
      </c>
      <c r="G15" s="10">
        <f>IF((Personnel!J14&lt;=CONFIG!$D$74),0,CONFIG!$D$72*Personnel!J14)</f>
        <v>0</v>
      </c>
      <c r="H15" s="10">
        <f>IF((Personnel!K14&lt;=CONFIG!$D$74),0,CONFIG!$D$72*Personnel!K14)</f>
        <v>0</v>
      </c>
      <c r="I15" s="10">
        <f>IF((Personnel!L14&lt;=CONFIG!$D$74),0,CONFIG!$D$72*Personnel!L14)</f>
        <v>0</v>
      </c>
      <c r="J15" s="10">
        <f>IF((Personnel!M14&lt;=CONFIG!$D$74),0,CONFIG!$D$72*Personnel!M14)</f>
        <v>0</v>
      </c>
      <c r="K15" s="10">
        <f>IF((Personnel!N14&lt;=CONFIG!$D$74),0,CONFIG!$D$72*Personnel!N14)</f>
        <v>0</v>
      </c>
      <c r="L15" s="10">
        <f>IF((Personnel!O14&lt;=CONFIG!$D$74),0,CONFIG!$D$72*Personnel!O14)</f>
        <v>0</v>
      </c>
      <c r="M15" s="10">
        <f>IF((Personnel!P14&lt;=CONFIG!$D$74),0,CONFIG!$D$72*Personnel!P14)</f>
        <v>0</v>
      </c>
      <c r="N15" s="10">
        <f>IF((Personnel!Q14&lt;=CONFIG!$D$74),0,CONFIG!$D$72*Personnel!Q14)</f>
        <v>0</v>
      </c>
      <c r="O15" s="10">
        <f>SUM(C15:N15)</f>
        <v>0</v>
      </c>
      <c r="P15" s="10">
        <f>IF((Personnel!S14&lt;=CONFIG!$D$74),0,CONFIG!$D$72*Personnel!S14)</f>
        <v>0</v>
      </c>
      <c r="Q15" s="10">
        <f>IF((Personnel!T14&lt;=CONFIG!$D$74),0,CONFIG!$D$72*Personnel!T14)</f>
        <v>0</v>
      </c>
      <c r="R15" s="10">
        <f>IF((Personnel!U14&lt;=CONFIG!$D$74),0,CONFIG!$D$72*Personnel!U14)</f>
        <v>0</v>
      </c>
      <c r="S15" s="10">
        <f>IF((Personnel!V14&lt;=CONFIG!$D$74),0,CONFIG!$D$72*Personnel!V14)</f>
        <v>0</v>
      </c>
      <c r="T15" s="10">
        <f>IF((Personnel!W14&lt;=CONFIG!$D$74),0,CONFIG!$D$72*Personnel!W14)</f>
        <v>0</v>
      </c>
      <c r="U15" s="10">
        <f>IF((Personnel!X14&lt;=CONFIG!$D$74),0,CONFIG!$D$72*Personnel!X14)</f>
        <v>0</v>
      </c>
      <c r="V15" s="10">
        <f>IF((Personnel!Y14&lt;=CONFIG!$D$74),0,CONFIG!$D$72*Personnel!Y14)</f>
        <v>0</v>
      </c>
      <c r="W15" s="10">
        <f>IF((Personnel!Z14&lt;=CONFIG!$D$74),0,CONFIG!$D$72*Personnel!Z14)</f>
        <v>0</v>
      </c>
      <c r="X15" s="10">
        <f>IF((Personnel!AA14&lt;=CONFIG!$D$74),0,CONFIG!$D$72*Personnel!AA14)</f>
        <v>0</v>
      </c>
      <c r="Y15" s="10">
        <f>IF((Personnel!AB14&lt;=CONFIG!$D$74),0,CONFIG!$D$72*Personnel!AB14)</f>
        <v>0</v>
      </c>
      <c r="Z15" s="10">
        <f>IF((Personnel!AC14&lt;=CONFIG!$D$74),0,CONFIG!$D$72*Personnel!AC14)</f>
        <v>0</v>
      </c>
      <c r="AA15" s="10">
        <f>IF((Personnel!AD14&lt;=CONFIG!$D$74),0,CONFIG!$D$72*Personnel!AD14)</f>
        <v>0</v>
      </c>
      <c r="AB15" s="10">
        <f>SUM(P15:AA15)</f>
        <v>0</v>
      </c>
      <c r="AC15" s="10">
        <f>IF((Personnel!AF14&lt;=(CONFIG!$D$74*6)),0,CONFIG!$D$72*Personnel!AF14)</f>
        <v>0</v>
      </c>
      <c r="AD15" s="10">
        <f>IF((Personnel!AG14&lt;=(CONFIG!$D$74*6)),0,CONFIG!$D$72*Personnel!AG14)</f>
        <v>0</v>
      </c>
      <c r="AE15" s="10">
        <f>SUM(AC15:AD15)</f>
        <v>0</v>
      </c>
      <c r="AF15" s="10">
        <f>IF((Personnel!AI14&lt;=(CONFIG!$D$74*6)),0,CONFIG!$D$72*Personnel!AI14)</f>
        <v>0</v>
      </c>
      <c r="AG15" s="10">
        <f>IF((Personnel!AJ14&lt;=(CONFIG!$D$74*6)),0,CONFIG!$D$72*Personnel!AJ14)</f>
        <v>0</v>
      </c>
      <c r="AH15" s="10">
        <f>SUM(AF15:AG15)</f>
        <v>0</v>
      </c>
      <c r="AI15" s="10">
        <f>IF((Personnel!AL14&lt;=(CONFIG!$D$74*6)),0,CONFIG!$D$72*Personnel!AL14)</f>
        <v>0</v>
      </c>
      <c r="AJ15" s="10">
        <f>IF((Personnel!AM14&lt;=(CONFIG!$D$74*6)),0,CONFIG!$D$72*Personnel!AM14)</f>
        <v>0</v>
      </c>
      <c r="AK15" s="10">
        <f>SUM(AI15:AJ15)</f>
        <v>0</v>
      </c>
      <c r="AL15" s="10">
        <f>IF((Personnel!AO14&lt;=(CONFIG!$D$74*6)),0,CONFIG!$D$72*Personnel!AO14)</f>
        <v>0</v>
      </c>
      <c r="AM15" s="10">
        <f>IF((Personnel!AP14&lt;=(CONFIG!$D$74*6)),0,CONFIG!$D$72*Personnel!AP14)</f>
        <v>0</v>
      </c>
      <c r="AN15" s="10">
        <f>SUM(AL15:AM15)</f>
        <v>0</v>
      </c>
      <c r="AO15" s="10">
        <f>IF((Personnel!AR14&lt;=(CONFIG!$D$74*6)),0,CONFIG!$D$72*Personnel!AR14)</f>
        <v>0</v>
      </c>
      <c r="AP15" s="10">
        <f>IF((Personnel!AS14&lt;=(CONFIG!$D$74*6)),0,CONFIG!$D$72*Personnel!AS14)</f>
        <v>0</v>
      </c>
      <c r="AQ15" s="10">
        <f>SUM(AO15:AP15)</f>
        <v>0</v>
      </c>
      <c r="AR15" s="10">
        <f>IF((Personnel!AU14&lt;=(CONFIG!$D$74*6)),0,CONFIG!$D$72*Personnel!AU14)</f>
        <v>0</v>
      </c>
      <c r="AS15" s="10">
        <f>IF((Personnel!AV14&lt;=(CONFIG!$D$74*6)),0,CONFIG!$D$72*Personnel!AV14)</f>
        <v>0</v>
      </c>
      <c r="AT15" s="10">
        <f>SUM(AR15:AS15)</f>
        <v>0</v>
      </c>
      <c r="AU15" s="10">
        <f>IF((Personnel!AX14&lt;=(CONFIG!$D$74*6)),0,CONFIG!$D$72*Personnel!AX14)</f>
        <v>0</v>
      </c>
      <c r="AV15" s="10">
        <f>IF((Personnel!AY14&lt;=(CONFIG!$D$74*6)),0,CONFIG!$D$72*Personnel!AY14)</f>
        <v>0</v>
      </c>
      <c r="AW15" s="10">
        <f>SUM(AU15:AV15)</f>
        <v>0</v>
      </c>
    </row>
    <row r="16">
      <c r="C16" s="10">
        <f>IF((Personnel!F15&lt;=CONFIG!$D$74),0,CONFIG!$D$72*Personnel!F15)</f>
        <v>0</v>
      </c>
      <c r="D16" s="10">
        <f>IF((Personnel!G15&lt;=CONFIG!$D$74),0,CONFIG!$D$72*Personnel!G15)</f>
        <v>0</v>
      </c>
      <c r="E16" s="10">
        <f>IF((Personnel!H15&lt;=CONFIG!$D$74),0,CONFIG!$D$72*Personnel!H15)</f>
        <v>0</v>
      </c>
      <c r="F16" s="10">
        <f>IF((Personnel!I15&lt;=CONFIG!$D$74),0,CONFIG!$D$72*Personnel!I15)</f>
        <v>0</v>
      </c>
      <c r="G16" s="10">
        <f>IF((Personnel!J15&lt;=CONFIG!$D$74),0,CONFIG!$D$72*Personnel!J15)</f>
        <v>0</v>
      </c>
      <c r="H16" s="10">
        <f>IF((Personnel!K15&lt;=CONFIG!$D$74),0,CONFIG!$D$72*Personnel!K15)</f>
        <v>0</v>
      </c>
      <c r="I16" s="10">
        <f>IF((Personnel!L15&lt;=CONFIG!$D$74),0,CONFIG!$D$72*Personnel!L15)</f>
        <v>0</v>
      </c>
      <c r="J16" s="10">
        <f>IF((Personnel!M15&lt;=CONFIG!$D$74),0,CONFIG!$D$72*Personnel!M15)</f>
        <v>0</v>
      </c>
      <c r="K16" s="10">
        <f>IF((Personnel!N15&lt;=CONFIG!$D$74),0,CONFIG!$D$72*Personnel!N15)</f>
        <v>0</v>
      </c>
      <c r="L16" s="10">
        <f>IF((Personnel!O15&lt;=CONFIG!$D$74),0,CONFIG!$D$72*Personnel!O15)</f>
        <v>0</v>
      </c>
      <c r="M16" s="10">
        <f>IF((Personnel!P15&lt;=CONFIG!$D$74),0,CONFIG!$D$72*Personnel!P15)</f>
        <v>0</v>
      </c>
      <c r="N16" s="10">
        <f>IF((Personnel!Q15&lt;=CONFIG!$D$74),0,CONFIG!$D$72*Personnel!Q15)</f>
        <v>0</v>
      </c>
      <c r="O16" s="10">
        <f>SUM(C16:N16)</f>
        <v>0</v>
      </c>
      <c r="P16" s="10">
        <f>IF((Personnel!S15&lt;=CONFIG!$D$74),0,CONFIG!$D$72*Personnel!S15)</f>
        <v>0</v>
      </c>
      <c r="Q16" s="10">
        <f>IF((Personnel!T15&lt;=CONFIG!$D$74),0,CONFIG!$D$72*Personnel!T15)</f>
        <v>0</v>
      </c>
      <c r="R16" s="10">
        <f>IF((Personnel!U15&lt;=CONFIG!$D$74),0,CONFIG!$D$72*Personnel!U15)</f>
        <v>0</v>
      </c>
      <c r="S16" s="10">
        <f>IF((Personnel!V15&lt;=CONFIG!$D$74),0,CONFIG!$D$72*Personnel!V15)</f>
        <v>0</v>
      </c>
      <c r="T16" s="10">
        <f>IF((Personnel!W15&lt;=CONFIG!$D$74),0,CONFIG!$D$72*Personnel!W15)</f>
        <v>0</v>
      </c>
      <c r="U16" s="10">
        <f>IF((Personnel!X15&lt;=CONFIG!$D$74),0,CONFIG!$D$72*Personnel!X15)</f>
        <v>0</v>
      </c>
      <c r="V16" s="10">
        <f>IF((Personnel!Y15&lt;=CONFIG!$D$74),0,CONFIG!$D$72*Personnel!Y15)</f>
        <v>0</v>
      </c>
      <c r="W16" s="10">
        <f>IF((Personnel!Z15&lt;=CONFIG!$D$74),0,CONFIG!$D$72*Personnel!Z15)</f>
        <v>0</v>
      </c>
      <c r="X16" s="10">
        <f>IF((Personnel!AA15&lt;=CONFIG!$D$74),0,CONFIG!$D$72*Personnel!AA15)</f>
        <v>0</v>
      </c>
      <c r="Y16" s="10">
        <f>IF((Personnel!AB15&lt;=CONFIG!$D$74),0,CONFIG!$D$72*Personnel!AB15)</f>
        <v>0</v>
      </c>
      <c r="Z16" s="10">
        <f>IF((Personnel!AC15&lt;=CONFIG!$D$74),0,CONFIG!$D$72*Personnel!AC15)</f>
        <v>0</v>
      </c>
      <c r="AA16" s="10">
        <f>IF((Personnel!AD15&lt;=CONFIG!$D$74),0,CONFIG!$D$72*Personnel!AD15)</f>
        <v>0</v>
      </c>
      <c r="AB16" s="10">
        <f>SUM(P16:AA16)</f>
        <v>0</v>
      </c>
      <c r="AC16" s="10">
        <f>IF((Personnel!AF15&lt;=(CONFIG!$D$74*6)),0,CONFIG!$D$72*Personnel!AF15)</f>
        <v>0</v>
      </c>
      <c r="AD16" s="10">
        <f>IF((Personnel!AG15&lt;=(CONFIG!$D$74*6)),0,CONFIG!$D$72*Personnel!AG15)</f>
        <v>0</v>
      </c>
      <c r="AE16" s="10">
        <f>SUM(AC16:AD16)</f>
        <v>0</v>
      </c>
      <c r="AF16" s="10">
        <f>IF((Personnel!AI15&lt;=(CONFIG!$D$74*6)),0,CONFIG!$D$72*Personnel!AI15)</f>
        <v>0</v>
      </c>
      <c r="AG16" s="10">
        <f>IF((Personnel!AJ15&lt;=(CONFIG!$D$74*6)),0,CONFIG!$D$72*Personnel!AJ15)</f>
        <v>0</v>
      </c>
      <c r="AH16" s="10">
        <f>SUM(AF16:AG16)</f>
        <v>0</v>
      </c>
      <c r="AI16" s="10">
        <f>IF((Personnel!AL15&lt;=(CONFIG!$D$74*6)),0,CONFIG!$D$72*Personnel!AL15)</f>
        <v>0</v>
      </c>
      <c r="AJ16" s="10">
        <f>IF((Personnel!AM15&lt;=(CONFIG!$D$74*6)),0,CONFIG!$D$72*Personnel!AM15)</f>
        <v>0</v>
      </c>
      <c r="AK16" s="10">
        <f>SUM(AI16:AJ16)</f>
        <v>0</v>
      </c>
      <c r="AL16" s="10">
        <f>IF((Personnel!AO15&lt;=(CONFIG!$D$74*6)),0,CONFIG!$D$72*Personnel!AO15)</f>
        <v>0</v>
      </c>
      <c r="AM16" s="10">
        <f>IF((Personnel!AP15&lt;=(CONFIG!$D$74*6)),0,CONFIG!$D$72*Personnel!AP15)</f>
        <v>0</v>
      </c>
      <c r="AN16" s="10">
        <f>SUM(AL16:AM16)</f>
        <v>0</v>
      </c>
      <c r="AO16" s="10">
        <f>IF((Personnel!AR15&lt;=(CONFIG!$D$74*6)),0,CONFIG!$D$72*Personnel!AR15)</f>
        <v>0</v>
      </c>
      <c r="AP16" s="10">
        <f>IF((Personnel!AS15&lt;=(CONFIG!$D$74*6)),0,CONFIG!$D$72*Personnel!AS15)</f>
        <v>0</v>
      </c>
      <c r="AQ16" s="10">
        <f>SUM(AO16:AP16)</f>
        <v>0</v>
      </c>
      <c r="AR16" s="10">
        <f>IF((Personnel!AU15&lt;=(CONFIG!$D$74*6)),0,CONFIG!$D$72*Personnel!AU15)</f>
        <v>0</v>
      </c>
      <c r="AS16" s="10">
        <f>IF((Personnel!AV15&lt;=(CONFIG!$D$74*6)),0,CONFIG!$D$72*Personnel!AV15)</f>
        <v>0</v>
      </c>
      <c r="AT16" s="10">
        <f>SUM(AR16:AS16)</f>
        <v>0</v>
      </c>
      <c r="AU16" s="10">
        <f>IF((Personnel!AX15&lt;=(CONFIG!$D$74*6)),0,CONFIG!$D$72*Personnel!AX15)</f>
        <v>0</v>
      </c>
      <c r="AV16" s="10">
        <f>IF((Personnel!AY15&lt;=(CONFIG!$D$74*6)),0,CONFIG!$D$72*Personnel!AY15)</f>
        <v>0</v>
      </c>
      <c r="AW16" s="10">
        <f>SUM(AU16:AV16)</f>
        <v>0</v>
      </c>
    </row>
    <row r="17">
      <c r="C17" s="10">
        <f>IF((Personnel!F16&lt;=CONFIG!$D$74),0,CONFIG!$D$72*Personnel!F16)</f>
        <v>0</v>
      </c>
      <c r="D17" s="10">
        <f>IF((Personnel!G16&lt;=CONFIG!$D$74),0,CONFIG!$D$72*Personnel!G16)</f>
        <v>0</v>
      </c>
      <c r="E17" s="10">
        <f>IF((Personnel!H16&lt;=CONFIG!$D$74),0,CONFIG!$D$72*Personnel!H16)</f>
        <v>0</v>
      </c>
      <c r="F17" s="10">
        <f>IF((Personnel!I16&lt;=CONFIG!$D$74),0,CONFIG!$D$72*Personnel!I16)</f>
        <v>0</v>
      </c>
      <c r="G17" s="10">
        <f>IF((Personnel!J16&lt;=CONFIG!$D$74),0,CONFIG!$D$72*Personnel!J16)</f>
        <v>0</v>
      </c>
      <c r="H17" s="10">
        <f>IF((Personnel!K16&lt;=CONFIG!$D$74),0,CONFIG!$D$72*Personnel!K16)</f>
        <v>0</v>
      </c>
      <c r="I17" s="10">
        <f>IF((Personnel!L16&lt;=CONFIG!$D$74),0,CONFIG!$D$72*Personnel!L16)</f>
        <v>0</v>
      </c>
      <c r="J17" s="10">
        <f>IF((Personnel!M16&lt;=CONFIG!$D$74),0,CONFIG!$D$72*Personnel!M16)</f>
        <v>0</v>
      </c>
      <c r="K17" s="10">
        <f>IF((Personnel!N16&lt;=CONFIG!$D$74),0,CONFIG!$D$72*Personnel!N16)</f>
        <v>0</v>
      </c>
      <c r="L17" s="10">
        <f>IF((Personnel!O16&lt;=CONFIG!$D$74),0,CONFIG!$D$72*Personnel!O16)</f>
        <v>0</v>
      </c>
      <c r="M17" s="10">
        <f>IF((Personnel!P16&lt;=CONFIG!$D$74),0,CONFIG!$D$72*Personnel!P16)</f>
        <v>0</v>
      </c>
      <c r="N17" s="10">
        <f>IF((Personnel!Q16&lt;=CONFIG!$D$74),0,CONFIG!$D$72*Personnel!Q16)</f>
        <v>0</v>
      </c>
      <c r="O17" s="10">
        <f>SUM(C17:N17)</f>
        <v>0</v>
      </c>
      <c r="P17" s="10">
        <f>IF((Personnel!S16&lt;=CONFIG!$D$74),0,CONFIG!$D$72*Personnel!S16)</f>
        <v>0</v>
      </c>
      <c r="Q17" s="10">
        <f>IF((Personnel!T16&lt;=CONFIG!$D$74),0,CONFIG!$D$72*Personnel!T16)</f>
        <v>0</v>
      </c>
      <c r="R17" s="10">
        <f>IF((Personnel!U16&lt;=CONFIG!$D$74),0,CONFIG!$D$72*Personnel!U16)</f>
        <v>0</v>
      </c>
      <c r="S17" s="10">
        <f>IF((Personnel!V16&lt;=CONFIG!$D$74),0,CONFIG!$D$72*Personnel!V16)</f>
        <v>0</v>
      </c>
      <c r="T17" s="10">
        <f>IF((Personnel!W16&lt;=CONFIG!$D$74),0,CONFIG!$D$72*Personnel!W16)</f>
        <v>0</v>
      </c>
      <c r="U17" s="10">
        <f>IF((Personnel!X16&lt;=CONFIG!$D$74),0,CONFIG!$D$72*Personnel!X16)</f>
        <v>0</v>
      </c>
      <c r="V17" s="10">
        <f>IF((Personnel!Y16&lt;=CONFIG!$D$74),0,CONFIG!$D$72*Personnel!Y16)</f>
        <v>0</v>
      </c>
      <c r="W17" s="10">
        <f>IF((Personnel!Z16&lt;=CONFIG!$D$74),0,CONFIG!$D$72*Personnel!Z16)</f>
        <v>0</v>
      </c>
      <c r="X17" s="10">
        <f>IF((Personnel!AA16&lt;=CONFIG!$D$74),0,CONFIG!$D$72*Personnel!AA16)</f>
        <v>0</v>
      </c>
      <c r="Y17" s="10">
        <f>IF((Personnel!AB16&lt;=CONFIG!$D$74),0,CONFIG!$D$72*Personnel!AB16)</f>
        <v>0</v>
      </c>
      <c r="Z17" s="10">
        <f>IF((Personnel!AC16&lt;=CONFIG!$D$74),0,CONFIG!$D$72*Personnel!AC16)</f>
        <v>0</v>
      </c>
      <c r="AA17" s="10">
        <f>IF((Personnel!AD16&lt;=CONFIG!$D$74),0,CONFIG!$D$72*Personnel!AD16)</f>
        <v>0</v>
      </c>
      <c r="AB17" s="10">
        <f>SUM(P17:AA17)</f>
        <v>0</v>
      </c>
      <c r="AC17" s="10">
        <f>IF((Personnel!AF16&lt;=(CONFIG!$D$74*6)),0,CONFIG!$D$72*Personnel!AF16)</f>
        <v>0</v>
      </c>
      <c r="AD17" s="10">
        <f>IF((Personnel!AG16&lt;=(CONFIG!$D$74*6)),0,CONFIG!$D$72*Personnel!AG16)</f>
        <v>0</v>
      </c>
      <c r="AE17" s="10">
        <f>SUM(AC17:AD17)</f>
        <v>0</v>
      </c>
      <c r="AF17" s="10">
        <f>IF((Personnel!AI16&lt;=(CONFIG!$D$74*6)),0,CONFIG!$D$72*Personnel!AI16)</f>
        <v>0</v>
      </c>
      <c r="AG17" s="10">
        <f>IF((Personnel!AJ16&lt;=(CONFIG!$D$74*6)),0,CONFIG!$D$72*Personnel!AJ16)</f>
        <v>0</v>
      </c>
      <c r="AH17" s="10">
        <f>SUM(AF17:AG17)</f>
        <v>0</v>
      </c>
      <c r="AI17" s="10">
        <f>IF((Personnel!AL16&lt;=(CONFIG!$D$74*6)),0,CONFIG!$D$72*Personnel!AL16)</f>
        <v>0</v>
      </c>
      <c r="AJ17" s="10">
        <f>IF((Personnel!AM16&lt;=(CONFIG!$D$74*6)),0,CONFIG!$D$72*Personnel!AM16)</f>
        <v>0</v>
      </c>
      <c r="AK17" s="10">
        <f>SUM(AI17:AJ17)</f>
        <v>0</v>
      </c>
      <c r="AL17" s="10">
        <f>IF((Personnel!AO16&lt;=(CONFIG!$D$74*6)),0,CONFIG!$D$72*Personnel!AO16)</f>
        <v>0</v>
      </c>
      <c r="AM17" s="10">
        <f>IF((Personnel!AP16&lt;=(CONFIG!$D$74*6)),0,CONFIG!$D$72*Personnel!AP16)</f>
        <v>0</v>
      </c>
      <c r="AN17" s="10">
        <f>SUM(AL17:AM17)</f>
        <v>0</v>
      </c>
      <c r="AO17" s="10">
        <f>IF((Personnel!AR16&lt;=(CONFIG!$D$74*6)),0,CONFIG!$D$72*Personnel!AR16)</f>
        <v>0</v>
      </c>
      <c r="AP17" s="10">
        <f>IF((Personnel!AS16&lt;=(CONFIG!$D$74*6)),0,CONFIG!$D$72*Personnel!AS16)</f>
        <v>0</v>
      </c>
      <c r="AQ17" s="10">
        <f>SUM(AO17:AP17)</f>
        <v>0</v>
      </c>
      <c r="AR17" s="10">
        <f>IF((Personnel!AU16&lt;=(CONFIG!$D$74*6)),0,CONFIG!$D$72*Personnel!AU16)</f>
        <v>0</v>
      </c>
      <c r="AS17" s="10">
        <f>IF((Personnel!AV16&lt;=(CONFIG!$D$74*6)),0,CONFIG!$D$72*Personnel!AV16)</f>
        <v>0</v>
      </c>
      <c r="AT17" s="10">
        <f>SUM(AR17:AS17)</f>
        <v>0</v>
      </c>
      <c r="AU17" s="10">
        <f>IF((Personnel!AX16&lt;=(CONFIG!$D$74*6)),0,CONFIG!$D$72*Personnel!AX16)</f>
        <v>0</v>
      </c>
      <c r="AV17" s="10">
        <f>IF((Personnel!AY16&lt;=(CONFIG!$D$74*6)),0,CONFIG!$D$72*Personnel!AY16)</f>
        <v>0</v>
      </c>
      <c r="AW17" s="10">
        <f>SUM(AU17:AV17)</f>
        <v>0</v>
      </c>
    </row>
    <row r="18">
      <c r="C18" s="10">
        <f>IF((Personnel!F17&lt;=CONFIG!$D$74),0,CONFIG!$D$72*Personnel!F17)</f>
        <v>0</v>
      </c>
      <c r="D18" s="10">
        <f>IF((Personnel!G17&lt;=CONFIG!$D$74),0,CONFIG!$D$72*Personnel!G17)</f>
        <v>0</v>
      </c>
      <c r="E18" s="10">
        <f>IF((Personnel!H17&lt;=CONFIG!$D$74),0,CONFIG!$D$72*Personnel!H17)</f>
        <v>0</v>
      </c>
      <c r="F18" s="10">
        <f>IF((Personnel!I17&lt;=CONFIG!$D$74),0,CONFIG!$D$72*Personnel!I17)</f>
        <v>0</v>
      </c>
      <c r="G18" s="10">
        <f>IF((Personnel!J17&lt;=CONFIG!$D$74),0,CONFIG!$D$72*Personnel!J17)</f>
        <v>0</v>
      </c>
      <c r="H18" s="10">
        <f>IF((Personnel!K17&lt;=CONFIG!$D$74),0,CONFIG!$D$72*Personnel!K17)</f>
        <v>0</v>
      </c>
      <c r="I18" s="10">
        <f>IF((Personnel!L17&lt;=CONFIG!$D$74),0,CONFIG!$D$72*Personnel!L17)</f>
        <v>0</v>
      </c>
      <c r="J18" s="10">
        <f>IF((Personnel!M17&lt;=CONFIG!$D$74),0,CONFIG!$D$72*Personnel!M17)</f>
        <v>0</v>
      </c>
      <c r="K18" s="10">
        <f>IF((Personnel!N17&lt;=CONFIG!$D$74),0,CONFIG!$D$72*Personnel!N17)</f>
        <v>0</v>
      </c>
      <c r="L18" s="10">
        <f>IF((Personnel!O17&lt;=CONFIG!$D$74),0,CONFIG!$D$72*Personnel!O17)</f>
        <v>0</v>
      </c>
      <c r="M18" s="10">
        <f>IF((Personnel!P17&lt;=CONFIG!$D$74),0,CONFIG!$D$72*Personnel!P17)</f>
        <v>0</v>
      </c>
      <c r="N18" s="10">
        <f>IF((Personnel!Q17&lt;=CONFIG!$D$74),0,CONFIG!$D$72*Personnel!Q17)</f>
        <v>0</v>
      </c>
      <c r="O18" s="10">
        <f>SUM(C18:N18)</f>
        <v>0</v>
      </c>
      <c r="P18" s="10">
        <f>IF((Personnel!S17&lt;=CONFIG!$D$74),0,CONFIG!$D$72*Personnel!S17)</f>
        <v>0</v>
      </c>
      <c r="Q18" s="10">
        <f>IF((Personnel!T17&lt;=CONFIG!$D$74),0,CONFIG!$D$72*Personnel!T17)</f>
        <v>0</v>
      </c>
      <c r="R18" s="10">
        <f>IF((Personnel!U17&lt;=CONFIG!$D$74),0,CONFIG!$D$72*Personnel!U17)</f>
        <v>0</v>
      </c>
      <c r="S18" s="10">
        <f>IF((Personnel!V17&lt;=CONFIG!$D$74),0,CONFIG!$D$72*Personnel!V17)</f>
        <v>0</v>
      </c>
      <c r="T18" s="10">
        <f>IF((Personnel!W17&lt;=CONFIG!$D$74),0,CONFIG!$D$72*Personnel!W17)</f>
        <v>0</v>
      </c>
      <c r="U18" s="10">
        <f>IF((Personnel!X17&lt;=CONFIG!$D$74),0,CONFIG!$D$72*Personnel!X17)</f>
        <v>0</v>
      </c>
      <c r="V18" s="10">
        <f>IF((Personnel!Y17&lt;=CONFIG!$D$74),0,CONFIG!$D$72*Personnel!Y17)</f>
        <v>0</v>
      </c>
      <c r="W18" s="10">
        <f>IF((Personnel!Z17&lt;=CONFIG!$D$74),0,CONFIG!$D$72*Personnel!Z17)</f>
        <v>0</v>
      </c>
      <c r="X18" s="10">
        <f>IF((Personnel!AA17&lt;=CONFIG!$D$74),0,CONFIG!$D$72*Personnel!AA17)</f>
        <v>0</v>
      </c>
      <c r="Y18" s="10">
        <f>IF((Personnel!AB17&lt;=CONFIG!$D$74),0,CONFIG!$D$72*Personnel!AB17)</f>
        <v>0</v>
      </c>
      <c r="Z18" s="10">
        <f>IF((Personnel!AC17&lt;=CONFIG!$D$74),0,CONFIG!$D$72*Personnel!AC17)</f>
        <v>0</v>
      </c>
      <c r="AA18" s="10">
        <f>IF((Personnel!AD17&lt;=CONFIG!$D$74),0,CONFIG!$D$72*Personnel!AD17)</f>
        <v>0</v>
      </c>
      <c r="AB18" s="10">
        <f>SUM(P18:AA18)</f>
        <v>0</v>
      </c>
      <c r="AC18" s="10">
        <f>IF((Personnel!AF17&lt;=(CONFIG!$D$74*6)),0,CONFIG!$D$72*Personnel!AF17)</f>
        <v>0</v>
      </c>
      <c r="AD18" s="10">
        <f>IF((Personnel!AG17&lt;=(CONFIG!$D$74*6)),0,CONFIG!$D$72*Personnel!AG17)</f>
        <v>0</v>
      </c>
      <c r="AE18" s="10">
        <f>SUM(AC18:AD18)</f>
        <v>0</v>
      </c>
      <c r="AF18" s="10">
        <f>IF((Personnel!AI17&lt;=(CONFIG!$D$74*6)),0,CONFIG!$D$72*Personnel!AI17)</f>
        <v>0</v>
      </c>
      <c r="AG18" s="10">
        <f>IF((Personnel!AJ17&lt;=(CONFIG!$D$74*6)),0,CONFIG!$D$72*Personnel!AJ17)</f>
        <v>0</v>
      </c>
      <c r="AH18" s="10">
        <f>SUM(AF18:AG18)</f>
        <v>0</v>
      </c>
      <c r="AI18" s="10">
        <f>IF((Personnel!AL17&lt;=(CONFIG!$D$74*6)),0,CONFIG!$D$72*Personnel!AL17)</f>
        <v>0</v>
      </c>
      <c r="AJ18" s="10">
        <f>IF((Personnel!AM17&lt;=(CONFIG!$D$74*6)),0,CONFIG!$D$72*Personnel!AM17)</f>
        <v>0</v>
      </c>
      <c r="AK18" s="10">
        <f>SUM(AI18:AJ18)</f>
        <v>0</v>
      </c>
      <c r="AL18" s="10">
        <f>IF((Personnel!AO17&lt;=(CONFIG!$D$74*6)),0,CONFIG!$D$72*Personnel!AO17)</f>
        <v>0</v>
      </c>
      <c r="AM18" s="10">
        <f>IF((Personnel!AP17&lt;=(CONFIG!$D$74*6)),0,CONFIG!$D$72*Personnel!AP17)</f>
        <v>0</v>
      </c>
      <c r="AN18" s="10">
        <f>SUM(AL18:AM18)</f>
        <v>0</v>
      </c>
      <c r="AO18" s="10">
        <f>IF((Personnel!AR17&lt;=(CONFIG!$D$74*6)),0,CONFIG!$D$72*Personnel!AR17)</f>
        <v>0</v>
      </c>
      <c r="AP18" s="10">
        <f>IF((Personnel!AS17&lt;=(CONFIG!$D$74*6)),0,CONFIG!$D$72*Personnel!AS17)</f>
        <v>0</v>
      </c>
      <c r="AQ18" s="10">
        <f>SUM(AO18:AP18)</f>
        <v>0</v>
      </c>
      <c r="AR18" s="10">
        <f>IF((Personnel!AU17&lt;=(CONFIG!$D$74*6)),0,CONFIG!$D$72*Personnel!AU17)</f>
        <v>0</v>
      </c>
      <c r="AS18" s="10">
        <f>IF((Personnel!AV17&lt;=(CONFIG!$D$74*6)),0,CONFIG!$D$72*Personnel!AV17)</f>
        <v>0</v>
      </c>
      <c r="AT18" s="10">
        <f>SUM(AR18:AS18)</f>
        <v>0</v>
      </c>
      <c r="AU18" s="10">
        <f>IF((Personnel!AX17&lt;=(CONFIG!$D$74*6)),0,CONFIG!$D$72*Personnel!AX17)</f>
        <v>0</v>
      </c>
      <c r="AV18" s="10">
        <f>IF((Personnel!AY17&lt;=(CONFIG!$D$74*6)),0,CONFIG!$D$72*Personnel!AY17)</f>
        <v>0</v>
      </c>
      <c r="AW18" s="10">
        <f>SUM(AU18:AV18)</f>
        <v>0</v>
      </c>
    </row>
    <row r="19">
      <c r="C19" s="10">
        <f>IF((Personnel!F18&lt;=CONFIG!$D$74),0,CONFIG!$D$72*Personnel!F18)</f>
        <v>0</v>
      </c>
      <c r="D19" s="10">
        <f>IF((Personnel!G18&lt;=CONFIG!$D$74),0,CONFIG!$D$72*Personnel!G18)</f>
        <v>0</v>
      </c>
      <c r="E19" s="10">
        <f>IF((Personnel!H18&lt;=CONFIG!$D$74),0,CONFIG!$D$72*Personnel!H18)</f>
        <v>0</v>
      </c>
      <c r="F19" s="10">
        <f>IF((Personnel!I18&lt;=CONFIG!$D$74),0,CONFIG!$D$72*Personnel!I18)</f>
        <v>0</v>
      </c>
      <c r="G19" s="10">
        <f>IF((Personnel!J18&lt;=CONFIG!$D$74),0,CONFIG!$D$72*Personnel!J18)</f>
        <v>0</v>
      </c>
      <c r="H19" s="10">
        <f>IF((Personnel!K18&lt;=CONFIG!$D$74),0,CONFIG!$D$72*Personnel!K18)</f>
        <v>0</v>
      </c>
      <c r="I19" s="10">
        <f>IF((Personnel!L18&lt;=CONFIG!$D$74),0,CONFIG!$D$72*Personnel!L18)</f>
        <v>0</v>
      </c>
      <c r="J19" s="10">
        <f>IF((Personnel!M18&lt;=CONFIG!$D$74),0,CONFIG!$D$72*Personnel!M18)</f>
        <v>0</v>
      </c>
      <c r="K19" s="10">
        <f>IF((Personnel!N18&lt;=CONFIG!$D$74),0,CONFIG!$D$72*Personnel!N18)</f>
        <v>0</v>
      </c>
      <c r="L19" s="10">
        <f>IF((Personnel!O18&lt;=CONFIG!$D$74),0,CONFIG!$D$72*Personnel!O18)</f>
        <v>0</v>
      </c>
      <c r="M19" s="10">
        <f>IF((Personnel!P18&lt;=CONFIG!$D$74),0,CONFIG!$D$72*Personnel!P18)</f>
        <v>0</v>
      </c>
      <c r="N19" s="10">
        <f>IF((Personnel!Q18&lt;=CONFIG!$D$74),0,CONFIG!$D$72*Personnel!Q18)</f>
        <v>0</v>
      </c>
      <c r="O19" s="10">
        <f>SUM(C19:N19)</f>
        <v>0</v>
      </c>
      <c r="P19" s="10">
        <f>IF((Personnel!S18&lt;=CONFIG!$D$74),0,CONFIG!$D$72*Personnel!S18)</f>
        <v>0</v>
      </c>
      <c r="Q19" s="10">
        <f>IF((Personnel!T18&lt;=CONFIG!$D$74),0,CONFIG!$D$72*Personnel!T18)</f>
        <v>0</v>
      </c>
      <c r="R19" s="10">
        <f>IF((Personnel!U18&lt;=CONFIG!$D$74),0,CONFIG!$D$72*Personnel!U18)</f>
        <v>0</v>
      </c>
      <c r="S19" s="10">
        <f>IF((Personnel!V18&lt;=CONFIG!$D$74),0,CONFIG!$D$72*Personnel!V18)</f>
        <v>0</v>
      </c>
      <c r="T19" s="10">
        <f>IF((Personnel!W18&lt;=CONFIG!$D$74),0,CONFIG!$D$72*Personnel!W18)</f>
        <v>0</v>
      </c>
      <c r="U19" s="10">
        <f>IF((Personnel!X18&lt;=CONFIG!$D$74),0,CONFIG!$D$72*Personnel!X18)</f>
        <v>0</v>
      </c>
      <c r="V19" s="10">
        <f>IF((Personnel!Y18&lt;=CONFIG!$D$74),0,CONFIG!$D$72*Personnel!Y18)</f>
        <v>0</v>
      </c>
      <c r="W19" s="10">
        <f>IF((Personnel!Z18&lt;=CONFIG!$D$74),0,CONFIG!$D$72*Personnel!Z18)</f>
        <v>0</v>
      </c>
      <c r="X19" s="10">
        <f>IF((Personnel!AA18&lt;=CONFIG!$D$74),0,CONFIG!$D$72*Personnel!AA18)</f>
        <v>0</v>
      </c>
      <c r="Y19" s="10">
        <f>IF((Personnel!AB18&lt;=CONFIG!$D$74),0,CONFIG!$D$72*Personnel!AB18)</f>
        <v>0</v>
      </c>
      <c r="Z19" s="10">
        <f>IF((Personnel!AC18&lt;=CONFIG!$D$74),0,CONFIG!$D$72*Personnel!AC18)</f>
        <v>0</v>
      </c>
      <c r="AA19" s="10">
        <f>IF((Personnel!AD18&lt;=CONFIG!$D$74),0,CONFIG!$D$72*Personnel!AD18)</f>
        <v>0</v>
      </c>
      <c r="AB19" s="10">
        <f>SUM(P19:AA19)</f>
        <v>0</v>
      </c>
      <c r="AC19" s="10">
        <f>IF((Personnel!AF18&lt;=(CONFIG!$D$74*6)),0,CONFIG!$D$72*Personnel!AF18)</f>
        <v>0</v>
      </c>
      <c r="AD19" s="10">
        <f>IF((Personnel!AG18&lt;=(CONFIG!$D$74*6)),0,CONFIG!$D$72*Personnel!AG18)</f>
        <v>0</v>
      </c>
      <c r="AE19" s="10">
        <f>SUM(AC19:AD19)</f>
        <v>0</v>
      </c>
      <c r="AF19" s="10">
        <f>IF((Personnel!AI18&lt;=(CONFIG!$D$74*6)),0,CONFIG!$D$72*Personnel!AI18)</f>
        <v>0</v>
      </c>
      <c r="AG19" s="10">
        <f>IF((Personnel!AJ18&lt;=(CONFIG!$D$74*6)),0,CONFIG!$D$72*Personnel!AJ18)</f>
        <v>0</v>
      </c>
      <c r="AH19" s="10">
        <f>SUM(AF19:AG19)</f>
        <v>0</v>
      </c>
      <c r="AI19" s="10">
        <f>IF((Personnel!AL18&lt;=(CONFIG!$D$74*6)),0,CONFIG!$D$72*Personnel!AL18)</f>
        <v>0</v>
      </c>
      <c r="AJ19" s="10">
        <f>IF((Personnel!AM18&lt;=(CONFIG!$D$74*6)),0,CONFIG!$D$72*Personnel!AM18)</f>
        <v>0</v>
      </c>
      <c r="AK19" s="10">
        <f>SUM(AI19:AJ19)</f>
        <v>0</v>
      </c>
      <c r="AL19" s="10">
        <f>IF((Personnel!AO18&lt;=(CONFIG!$D$74*6)),0,CONFIG!$D$72*Personnel!AO18)</f>
        <v>0</v>
      </c>
      <c r="AM19" s="10">
        <f>IF((Personnel!AP18&lt;=(CONFIG!$D$74*6)),0,CONFIG!$D$72*Personnel!AP18)</f>
        <v>0</v>
      </c>
      <c r="AN19" s="10">
        <f>SUM(AL19:AM19)</f>
        <v>0</v>
      </c>
      <c r="AO19" s="10">
        <f>IF((Personnel!AR18&lt;=(CONFIG!$D$74*6)),0,CONFIG!$D$72*Personnel!AR18)</f>
        <v>0</v>
      </c>
      <c r="AP19" s="10">
        <f>IF((Personnel!AS18&lt;=(CONFIG!$D$74*6)),0,CONFIG!$D$72*Personnel!AS18)</f>
        <v>0</v>
      </c>
      <c r="AQ19" s="10">
        <f>SUM(AO19:AP19)</f>
        <v>0</v>
      </c>
      <c r="AR19" s="10">
        <f>IF((Personnel!AU18&lt;=(CONFIG!$D$74*6)),0,CONFIG!$D$72*Personnel!AU18)</f>
        <v>0</v>
      </c>
      <c r="AS19" s="10">
        <f>IF((Personnel!AV18&lt;=(CONFIG!$D$74*6)),0,CONFIG!$D$72*Personnel!AV18)</f>
        <v>0</v>
      </c>
      <c r="AT19" s="10">
        <f>SUM(AR19:AS19)</f>
        <v>0</v>
      </c>
      <c r="AU19" s="10">
        <f>IF((Personnel!AX18&lt;=(CONFIG!$D$74*6)),0,CONFIG!$D$72*Personnel!AX18)</f>
        <v>0</v>
      </c>
      <c r="AV19" s="10">
        <f>IF((Personnel!AY18&lt;=(CONFIG!$D$74*6)),0,CONFIG!$D$72*Personnel!AY18)</f>
        <v>0</v>
      </c>
      <c r="AW19" s="10">
        <f>SUM(AU19:AV19)</f>
        <v>0</v>
      </c>
    </row>
    <row r="20">
      <c r="C20" s="10">
        <f>IF((Personnel!F19&lt;=CONFIG!$D$74),0,CONFIG!$D$72*Personnel!F19)</f>
        <v>0</v>
      </c>
      <c r="D20" s="10">
        <f>IF((Personnel!G19&lt;=CONFIG!$D$74),0,CONFIG!$D$72*Personnel!G19)</f>
        <v>0</v>
      </c>
      <c r="E20" s="10">
        <f>IF((Personnel!H19&lt;=CONFIG!$D$74),0,CONFIG!$D$72*Personnel!H19)</f>
        <v>0</v>
      </c>
      <c r="F20" s="10">
        <f>IF((Personnel!I19&lt;=CONFIG!$D$74),0,CONFIG!$D$72*Personnel!I19)</f>
        <v>0</v>
      </c>
      <c r="G20" s="10">
        <f>IF((Personnel!J19&lt;=CONFIG!$D$74),0,CONFIG!$D$72*Personnel!J19)</f>
        <v>0</v>
      </c>
      <c r="H20" s="10">
        <f>IF((Personnel!K19&lt;=CONFIG!$D$74),0,CONFIG!$D$72*Personnel!K19)</f>
        <v>0</v>
      </c>
      <c r="I20" s="10">
        <f>IF((Personnel!L19&lt;=CONFIG!$D$74),0,CONFIG!$D$72*Personnel!L19)</f>
        <v>0</v>
      </c>
      <c r="J20" s="10">
        <f>IF((Personnel!M19&lt;=CONFIG!$D$74),0,CONFIG!$D$72*Personnel!M19)</f>
        <v>0</v>
      </c>
      <c r="K20" s="10">
        <f>IF((Personnel!N19&lt;=CONFIG!$D$74),0,CONFIG!$D$72*Personnel!N19)</f>
        <v>0</v>
      </c>
      <c r="L20" s="10">
        <f>IF((Personnel!O19&lt;=CONFIG!$D$74),0,CONFIG!$D$72*Personnel!O19)</f>
        <v>0</v>
      </c>
      <c r="M20" s="10">
        <f>IF((Personnel!P19&lt;=CONFIG!$D$74),0,CONFIG!$D$72*Personnel!P19)</f>
        <v>0</v>
      </c>
      <c r="N20" s="10">
        <f>IF((Personnel!Q19&lt;=CONFIG!$D$74),0,CONFIG!$D$72*Personnel!Q19)</f>
        <v>0</v>
      </c>
      <c r="O20" s="10">
        <f>SUM(C20:N20)</f>
        <v>0</v>
      </c>
      <c r="P20" s="10">
        <f>IF((Personnel!S19&lt;=CONFIG!$D$74),0,CONFIG!$D$72*Personnel!S19)</f>
        <v>0</v>
      </c>
      <c r="Q20" s="10">
        <f>IF((Personnel!T19&lt;=CONFIG!$D$74),0,CONFIG!$D$72*Personnel!T19)</f>
        <v>0</v>
      </c>
      <c r="R20" s="10">
        <f>IF((Personnel!U19&lt;=CONFIG!$D$74),0,CONFIG!$D$72*Personnel!U19)</f>
        <v>0</v>
      </c>
      <c r="S20" s="10">
        <f>IF((Personnel!V19&lt;=CONFIG!$D$74),0,CONFIG!$D$72*Personnel!V19)</f>
        <v>0</v>
      </c>
      <c r="T20" s="10">
        <f>IF((Personnel!W19&lt;=CONFIG!$D$74),0,CONFIG!$D$72*Personnel!W19)</f>
        <v>0</v>
      </c>
      <c r="U20" s="10">
        <f>IF((Personnel!X19&lt;=CONFIG!$D$74),0,CONFIG!$D$72*Personnel!X19)</f>
        <v>0</v>
      </c>
      <c r="V20" s="10">
        <f>IF((Personnel!Y19&lt;=CONFIG!$D$74),0,CONFIG!$D$72*Personnel!Y19)</f>
        <v>0</v>
      </c>
      <c r="W20" s="10">
        <f>IF((Personnel!Z19&lt;=CONFIG!$D$74),0,CONFIG!$D$72*Personnel!Z19)</f>
        <v>0</v>
      </c>
      <c r="X20" s="10">
        <f>IF((Personnel!AA19&lt;=CONFIG!$D$74),0,CONFIG!$D$72*Personnel!AA19)</f>
        <v>0</v>
      </c>
      <c r="Y20" s="10">
        <f>IF((Personnel!AB19&lt;=CONFIG!$D$74),0,CONFIG!$D$72*Personnel!AB19)</f>
        <v>0</v>
      </c>
      <c r="Z20" s="10">
        <f>IF((Personnel!AC19&lt;=CONFIG!$D$74),0,CONFIG!$D$72*Personnel!AC19)</f>
        <v>0</v>
      </c>
      <c r="AA20" s="10">
        <f>IF((Personnel!AD19&lt;=CONFIG!$D$74),0,CONFIG!$D$72*Personnel!AD19)</f>
        <v>0</v>
      </c>
      <c r="AB20" s="10">
        <f>SUM(P20:AA20)</f>
        <v>0</v>
      </c>
      <c r="AC20" s="10">
        <f>IF((Personnel!AF19&lt;=(CONFIG!$D$74*6)),0,CONFIG!$D$72*Personnel!AF19)</f>
        <v>0</v>
      </c>
      <c r="AD20" s="10">
        <f>IF((Personnel!AG19&lt;=(CONFIG!$D$74*6)),0,CONFIG!$D$72*Personnel!AG19)</f>
        <v>0</v>
      </c>
      <c r="AE20" s="10">
        <f>SUM(AC20:AD20)</f>
        <v>0</v>
      </c>
      <c r="AF20" s="10">
        <f>IF((Personnel!AI19&lt;=(CONFIG!$D$74*6)),0,CONFIG!$D$72*Personnel!AI19)</f>
        <v>0</v>
      </c>
      <c r="AG20" s="10">
        <f>IF((Personnel!AJ19&lt;=(CONFIG!$D$74*6)),0,CONFIG!$D$72*Personnel!AJ19)</f>
        <v>0</v>
      </c>
      <c r="AH20" s="10">
        <f>SUM(AF20:AG20)</f>
        <v>0</v>
      </c>
      <c r="AI20" s="10">
        <f>IF((Personnel!AL19&lt;=(CONFIG!$D$74*6)),0,CONFIG!$D$72*Personnel!AL19)</f>
        <v>0</v>
      </c>
      <c r="AJ20" s="10">
        <f>IF((Personnel!AM19&lt;=(CONFIG!$D$74*6)),0,CONFIG!$D$72*Personnel!AM19)</f>
        <v>0</v>
      </c>
      <c r="AK20" s="10">
        <f>SUM(AI20:AJ20)</f>
        <v>0</v>
      </c>
      <c r="AL20" s="10">
        <f>IF((Personnel!AO19&lt;=(CONFIG!$D$74*6)),0,CONFIG!$D$72*Personnel!AO19)</f>
        <v>0</v>
      </c>
      <c r="AM20" s="10">
        <f>IF((Personnel!AP19&lt;=(CONFIG!$D$74*6)),0,CONFIG!$D$72*Personnel!AP19)</f>
        <v>0</v>
      </c>
      <c r="AN20" s="10">
        <f>SUM(AL20:AM20)</f>
        <v>0</v>
      </c>
      <c r="AO20" s="10">
        <f>IF((Personnel!AR19&lt;=(CONFIG!$D$74*6)),0,CONFIG!$D$72*Personnel!AR19)</f>
        <v>0</v>
      </c>
      <c r="AP20" s="10">
        <f>IF((Personnel!AS19&lt;=(CONFIG!$D$74*6)),0,CONFIG!$D$72*Personnel!AS19)</f>
        <v>0</v>
      </c>
      <c r="AQ20" s="10">
        <f>SUM(AO20:AP20)</f>
        <v>0</v>
      </c>
      <c r="AR20" s="10">
        <f>IF((Personnel!AU19&lt;=(CONFIG!$D$74*6)),0,CONFIG!$D$72*Personnel!AU19)</f>
        <v>0</v>
      </c>
      <c r="AS20" s="10">
        <f>IF((Personnel!AV19&lt;=(CONFIG!$D$74*6)),0,CONFIG!$D$72*Personnel!AV19)</f>
        <v>0</v>
      </c>
      <c r="AT20" s="10">
        <f>SUM(AR20:AS20)</f>
        <v>0</v>
      </c>
      <c r="AU20" s="10">
        <f>IF((Personnel!AX19&lt;=(CONFIG!$D$74*6)),0,CONFIG!$D$72*Personnel!AX19)</f>
        <v>0</v>
      </c>
      <c r="AV20" s="10">
        <f>IF((Personnel!AY19&lt;=(CONFIG!$D$74*6)),0,CONFIG!$D$72*Personnel!AY19)</f>
        <v>0</v>
      </c>
      <c r="AW20" s="10">
        <f>SUM(AU20:AV20)</f>
        <v>0</v>
      </c>
    </row>
    <row r="21">
      <c r="C21" s="10">
        <f>IF((Personnel!F20&lt;=CONFIG!$D$74),0,CONFIG!$D$72*Personnel!F20)</f>
        <v>0</v>
      </c>
      <c r="D21" s="10">
        <f>IF((Personnel!G20&lt;=CONFIG!$D$74),0,CONFIG!$D$72*Personnel!G20)</f>
        <v>0</v>
      </c>
      <c r="E21" s="10">
        <f>IF((Personnel!H20&lt;=CONFIG!$D$74),0,CONFIG!$D$72*Personnel!H20)</f>
        <v>0</v>
      </c>
      <c r="F21" s="10">
        <f>IF((Personnel!I20&lt;=CONFIG!$D$74),0,CONFIG!$D$72*Personnel!I20)</f>
        <v>0</v>
      </c>
      <c r="G21" s="10">
        <f>IF((Personnel!J20&lt;=CONFIG!$D$74),0,CONFIG!$D$72*Personnel!J20)</f>
        <v>0</v>
      </c>
      <c r="H21" s="10">
        <f>IF((Personnel!K20&lt;=CONFIG!$D$74),0,CONFIG!$D$72*Personnel!K20)</f>
        <v>0</v>
      </c>
      <c r="I21" s="10">
        <f>IF((Personnel!L20&lt;=CONFIG!$D$74),0,CONFIG!$D$72*Personnel!L20)</f>
        <v>0</v>
      </c>
      <c r="J21" s="10">
        <f>IF((Personnel!M20&lt;=CONFIG!$D$74),0,CONFIG!$D$72*Personnel!M20)</f>
        <v>0</v>
      </c>
      <c r="K21" s="10">
        <f>IF((Personnel!N20&lt;=CONFIG!$D$74),0,CONFIG!$D$72*Personnel!N20)</f>
        <v>0</v>
      </c>
      <c r="L21" s="10">
        <f>IF((Personnel!O20&lt;=CONFIG!$D$74),0,CONFIG!$D$72*Personnel!O20)</f>
        <v>0</v>
      </c>
      <c r="M21" s="10">
        <f>IF((Personnel!P20&lt;=CONFIG!$D$74),0,CONFIG!$D$72*Personnel!P20)</f>
        <v>0</v>
      </c>
      <c r="N21" s="10">
        <f>IF((Personnel!Q20&lt;=CONFIG!$D$74),0,CONFIG!$D$72*Personnel!Q20)</f>
        <v>0</v>
      </c>
      <c r="O21" s="10">
        <f>SUM(C21:N21)</f>
        <v>0</v>
      </c>
      <c r="P21" s="10">
        <f>IF((Personnel!S20&lt;=CONFIG!$D$74),0,CONFIG!$D$72*Personnel!S20)</f>
        <v>0</v>
      </c>
      <c r="Q21" s="10">
        <f>IF((Personnel!T20&lt;=CONFIG!$D$74),0,CONFIG!$D$72*Personnel!T20)</f>
        <v>0</v>
      </c>
      <c r="R21" s="10">
        <f>IF((Personnel!U20&lt;=CONFIG!$D$74),0,CONFIG!$D$72*Personnel!U20)</f>
        <v>0</v>
      </c>
      <c r="S21" s="10">
        <f>IF((Personnel!V20&lt;=CONFIG!$D$74),0,CONFIG!$D$72*Personnel!V20)</f>
        <v>0</v>
      </c>
      <c r="T21" s="10">
        <f>IF((Personnel!W20&lt;=CONFIG!$D$74),0,CONFIG!$D$72*Personnel!W20)</f>
        <v>0</v>
      </c>
      <c r="U21" s="10">
        <f>IF((Personnel!X20&lt;=CONFIG!$D$74),0,CONFIG!$D$72*Personnel!X20)</f>
        <v>0</v>
      </c>
      <c r="V21" s="10">
        <f>IF((Personnel!Y20&lt;=CONFIG!$D$74),0,CONFIG!$D$72*Personnel!Y20)</f>
        <v>0</v>
      </c>
      <c r="W21" s="10">
        <f>IF((Personnel!Z20&lt;=CONFIG!$D$74),0,CONFIG!$D$72*Personnel!Z20)</f>
        <v>0</v>
      </c>
      <c r="X21" s="10">
        <f>IF((Personnel!AA20&lt;=CONFIG!$D$74),0,CONFIG!$D$72*Personnel!AA20)</f>
        <v>0</v>
      </c>
      <c r="Y21" s="10">
        <f>IF((Personnel!AB20&lt;=CONFIG!$D$74),0,CONFIG!$D$72*Personnel!AB20)</f>
        <v>0</v>
      </c>
      <c r="Z21" s="10">
        <f>IF((Personnel!AC20&lt;=CONFIG!$D$74),0,CONFIG!$D$72*Personnel!AC20)</f>
        <v>0</v>
      </c>
      <c r="AA21" s="10">
        <f>IF((Personnel!AD20&lt;=CONFIG!$D$74),0,CONFIG!$D$72*Personnel!AD20)</f>
        <v>0</v>
      </c>
      <c r="AB21" s="10">
        <f>SUM(P21:AA21)</f>
        <v>0</v>
      </c>
      <c r="AC21" s="10">
        <f>IF((Personnel!AF20&lt;=(CONFIG!$D$74*6)),0,CONFIG!$D$72*Personnel!AF20)</f>
        <v>0</v>
      </c>
      <c r="AD21" s="10">
        <f>IF((Personnel!AG20&lt;=(CONFIG!$D$74*6)),0,CONFIG!$D$72*Personnel!AG20)</f>
        <v>0</v>
      </c>
      <c r="AE21" s="10">
        <f>SUM(AC21:AD21)</f>
        <v>0</v>
      </c>
      <c r="AF21" s="10">
        <f>IF((Personnel!AI20&lt;=(CONFIG!$D$74*6)),0,CONFIG!$D$72*Personnel!AI20)</f>
        <v>0</v>
      </c>
      <c r="AG21" s="10">
        <f>IF((Personnel!AJ20&lt;=(CONFIG!$D$74*6)),0,CONFIG!$D$72*Personnel!AJ20)</f>
        <v>0</v>
      </c>
      <c r="AH21" s="10">
        <f>SUM(AF21:AG21)</f>
        <v>0</v>
      </c>
      <c r="AI21" s="10">
        <f>IF((Personnel!AL20&lt;=(CONFIG!$D$74*6)),0,CONFIG!$D$72*Personnel!AL20)</f>
        <v>0</v>
      </c>
      <c r="AJ21" s="10">
        <f>IF((Personnel!AM20&lt;=(CONFIG!$D$74*6)),0,CONFIG!$D$72*Personnel!AM20)</f>
        <v>0</v>
      </c>
      <c r="AK21" s="10">
        <f>SUM(AI21:AJ21)</f>
        <v>0</v>
      </c>
      <c r="AL21" s="10">
        <f>IF((Personnel!AO20&lt;=(CONFIG!$D$74*6)),0,CONFIG!$D$72*Personnel!AO20)</f>
        <v>0</v>
      </c>
      <c r="AM21" s="10">
        <f>IF((Personnel!AP20&lt;=(CONFIG!$D$74*6)),0,CONFIG!$D$72*Personnel!AP20)</f>
        <v>0</v>
      </c>
      <c r="AN21" s="10">
        <f>SUM(AL21:AM21)</f>
        <v>0</v>
      </c>
      <c r="AO21" s="10">
        <f>IF((Personnel!AR20&lt;=(CONFIG!$D$74*6)),0,CONFIG!$D$72*Personnel!AR20)</f>
        <v>0</v>
      </c>
      <c r="AP21" s="10">
        <f>IF((Personnel!AS20&lt;=(CONFIG!$D$74*6)),0,CONFIG!$D$72*Personnel!AS20)</f>
        <v>0</v>
      </c>
      <c r="AQ21" s="10">
        <f>SUM(AO21:AP21)</f>
        <v>0</v>
      </c>
      <c r="AR21" s="10">
        <f>IF((Personnel!AU20&lt;=(CONFIG!$D$74*6)),0,CONFIG!$D$72*Personnel!AU20)</f>
        <v>0</v>
      </c>
      <c r="AS21" s="10">
        <f>IF((Personnel!AV20&lt;=(CONFIG!$D$74*6)),0,CONFIG!$D$72*Personnel!AV20)</f>
        <v>0</v>
      </c>
      <c r="AT21" s="10">
        <f>SUM(AR21:AS21)</f>
        <v>0</v>
      </c>
      <c r="AU21" s="10">
        <f>IF((Personnel!AX20&lt;=(CONFIG!$D$74*6)),0,CONFIG!$D$72*Personnel!AX20)</f>
        <v>0</v>
      </c>
      <c r="AV21" s="10">
        <f>IF((Personnel!AY20&lt;=(CONFIG!$D$74*6)),0,CONFIG!$D$72*Personnel!AY20)</f>
        <v>0</v>
      </c>
      <c r="AW21" s="10">
        <f>SUM(AU21:AV21)</f>
        <v>0</v>
      </c>
    </row>
    <row r="22">
      <c r="C22" s="10">
        <f>IF((Personnel!F21&lt;=CONFIG!$D$74),0,CONFIG!$D$72*Personnel!F21)</f>
        <v>0</v>
      </c>
      <c r="D22" s="10">
        <f>IF((Personnel!G21&lt;=CONFIG!$D$74),0,CONFIG!$D$72*Personnel!G21)</f>
        <v>0</v>
      </c>
      <c r="E22" s="10">
        <f>IF((Personnel!H21&lt;=CONFIG!$D$74),0,CONFIG!$D$72*Personnel!H21)</f>
        <v>0</v>
      </c>
      <c r="F22" s="10">
        <f>IF((Personnel!I21&lt;=CONFIG!$D$74),0,CONFIG!$D$72*Personnel!I21)</f>
        <v>0</v>
      </c>
      <c r="G22" s="10">
        <f>IF((Personnel!J21&lt;=CONFIG!$D$74),0,CONFIG!$D$72*Personnel!J21)</f>
        <v>0</v>
      </c>
      <c r="H22" s="10">
        <f>IF((Personnel!K21&lt;=CONFIG!$D$74),0,CONFIG!$D$72*Personnel!K21)</f>
        <v>0</v>
      </c>
      <c r="I22" s="10">
        <f>IF((Personnel!L21&lt;=CONFIG!$D$74),0,CONFIG!$D$72*Personnel!L21)</f>
        <v>0</v>
      </c>
      <c r="J22" s="10">
        <f>IF((Personnel!M21&lt;=CONFIG!$D$74),0,CONFIG!$D$72*Personnel!M21)</f>
        <v>0</v>
      </c>
      <c r="K22" s="10">
        <f>IF((Personnel!N21&lt;=CONFIG!$D$74),0,CONFIG!$D$72*Personnel!N21)</f>
        <v>0</v>
      </c>
      <c r="L22" s="10">
        <f>IF((Personnel!O21&lt;=CONFIG!$D$74),0,CONFIG!$D$72*Personnel!O21)</f>
        <v>0</v>
      </c>
      <c r="M22" s="10">
        <f>IF((Personnel!P21&lt;=CONFIG!$D$74),0,CONFIG!$D$72*Personnel!P21)</f>
        <v>0</v>
      </c>
      <c r="N22" s="10">
        <f>IF((Personnel!Q21&lt;=CONFIG!$D$74),0,CONFIG!$D$72*Personnel!Q21)</f>
        <v>0</v>
      </c>
      <c r="O22" s="10">
        <f>SUM(C22:N22)</f>
        <v>0</v>
      </c>
      <c r="P22" s="10">
        <f>IF((Personnel!S21&lt;=CONFIG!$D$74),0,CONFIG!$D$72*Personnel!S21)</f>
        <v>0</v>
      </c>
      <c r="Q22" s="10">
        <f>IF((Personnel!T21&lt;=CONFIG!$D$74),0,CONFIG!$D$72*Personnel!T21)</f>
        <v>0</v>
      </c>
      <c r="R22" s="10">
        <f>IF((Personnel!U21&lt;=CONFIG!$D$74),0,CONFIG!$D$72*Personnel!U21)</f>
        <v>0</v>
      </c>
      <c r="S22" s="10">
        <f>IF((Personnel!V21&lt;=CONFIG!$D$74),0,CONFIG!$D$72*Personnel!V21)</f>
        <v>0</v>
      </c>
      <c r="T22" s="10">
        <f>IF((Personnel!W21&lt;=CONFIG!$D$74),0,CONFIG!$D$72*Personnel!W21)</f>
        <v>0</v>
      </c>
      <c r="U22" s="10">
        <f>IF((Personnel!X21&lt;=CONFIG!$D$74),0,CONFIG!$D$72*Personnel!X21)</f>
        <v>0</v>
      </c>
      <c r="V22" s="10">
        <f>IF((Personnel!Y21&lt;=CONFIG!$D$74),0,CONFIG!$D$72*Personnel!Y21)</f>
        <v>0</v>
      </c>
      <c r="W22" s="10">
        <f>IF((Personnel!Z21&lt;=CONFIG!$D$74),0,CONFIG!$D$72*Personnel!Z21)</f>
        <v>0</v>
      </c>
      <c r="X22" s="10">
        <f>IF((Personnel!AA21&lt;=CONFIG!$D$74),0,CONFIG!$D$72*Personnel!AA21)</f>
        <v>0</v>
      </c>
      <c r="Y22" s="10">
        <f>IF((Personnel!AB21&lt;=CONFIG!$D$74),0,CONFIG!$D$72*Personnel!AB21)</f>
        <v>0</v>
      </c>
      <c r="Z22" s="10">
        <f>IF((Personnel!AC21&lt;=CONFIG!$D$74),0,CONFIG!$D$72*Personnel!AC21)</f>
        <v>0</v>
      </c>
      <c r="AA22" s="10">
        <f>IF((Personnel!AD21&lt;=CONFIG!$D$74),0,CONFIG!$D$72*Personnel!AD21)</f>
        <v>0</v>
      </c>
      <c r="AB22" s="10">
        <f>SUM(P22:AA22)</f>
        <v>0</v>
      </c>
      <c r="AC22" s="10">
        <f>IF((Personnel!AF21&lt;=(CONFIG!$D$74*6)),0,CONFIG!$D$72*Personnel!AF21)</f>
        <v>0</v>
      </c>
      <c r="AD22" s="10">
        <f>IF((Personnel!AG21&lt;=(CONFIG!$D$74*6)),0,CONFIG!$D$72*Personnel!AG21)</f>
        <v>0</v>
      </c>
      <c r="AE22" s="10">
        <f>SUM(AC22:AD22)</f>
        <v>0</v>
      </c>
      <c r="AF22" s="10">
        <f>IF((Personnel!AI21&lt;=(CONFIG!$D$74*6)),0,CONFIG!$D$72*Personnel!AI21)</f>
        <v>0</v>
      </c>
      <c r="AG22" s="10">
        <f>IF((Personnel!AJ21&lt;=(CONFIG!$D$74*6)),0,CONFIG!$D$72*Personnel!AJ21)</f>
        <v>0</v>
      </c>
      <c r="AH22" s="10">
        <f>SUM(AF22:AG22)</f>
        <v>0</v>
      </c>
      <c r="AI22" s="10">
        <f>IF((Personnel!AL21&lt;=(CONFIG!$D$74*6)),0,CONFIG!$D$72*Personnel!AL21)</f>
        <v>0</v>
      </c>
      <c r="AJ22" s="10">
        <f>IF((Personnel!AM21&lt;=(CONFIG!$D$74*6)),0,CONFIG!$D$72*Personnel!AM21)</f>
        <v>0</v>
      </c>
      <c r="AK22" s="10">
        <f>SUM(AI22:AJ22)</f>
        <v>0</v>
      </c>
      <c r="AL22" s="10">
        <f>IF((Personnel!AO21&lt;=(CONFIG!$D$74*6)),0,CONFIG!$D$72*Personnel!AO21)</f>
        <v>0</v>
      </c>
      <c r="AM22" s="10">
        <f>IF((Personnel!AP21&lt;=(CONFIG!$D$74*6)),0,CONFIG!$D$72*Personnel!AP21)</f>
        <v>0</v>
      </c>
      <c r="AN22" s="10">
        <f>SUM(AL22:AM22)</f>
        <v>0</v>
      </c>
      <c r="AO22" s="10">
        <f>IF((Personnel!AR21&lt;=(CONFIG!$D$74*6)),0,CONFIG!$D$72*Personnel!AR21)</f>
        <v>0</v>
      </c>
      <c r="AP22" s="10">
        <f>IF((Personnel!AS21&lt;=(CONFIG!$D$74*6)),0,CONFIG!$D$72*Personnel!AS21)</f>
        <v>0</v>
      </c>
      <c r="AQ22" s="10">
        <f>SUM(AO22:AP22)</f>
        <v>0</v>
      </c>
      <c r="AR22" s="10">
        <f>IF((Personnel!AU21&lt;=(CONFIG!$D$74*6)),0,CONFIG!$D$72*Personnel!AU21)</f>
        <v>0</v>
      </c>
      <c r="AS22" s="10">
        <f>IF((Personnel!AV21&lt;=(CONFIG!$D$74*6)),0,CONFIG!$D$72*Personnel!AV21)</f>
        <v>0</v>
      </c>
      <c r="AT22" s="10">
        <f>SUM(AR22:AS22)</f>
        <v>0</v>
      </c>
      <c r="AU22" s="10">
        <f>IF((Personnel!AX21&lt;=(CONFIG!$D$74*6)),0,CONFIG!$D$72*Personnel!AX21)</f>
        <v>0</v>
      </c>
      <c r="AV22" s="10">
        <f>IF((Personnel!AY21&lt;=(CONFIG!$D$74*6)),0,CONFIG!$D$72*Personnel!AY21)</f>
        <v>0</v>
      </c>
      <c r="AW22" s="10">
        <f>SUM(AU22:AV22)</f>
        <v>0</v>
      </c>
    </row>
    <row r="23">
      <c r="C23" s="10">
        <f>IF((Personnel!F22&lt;=CONFIG!$D$74),0,CONFIG!$D$72*Personnel!F22)</f>
        <v>0</v>
      </c>
      <c r="D23" s="10">
        <f>IF((Personnel!G22&lt;=CONFIG!$D$74),0,CONFIG!$D$72*Personnel!G22)</f>
        <v>0</v>
      </c>
      <c r="E23" s="10">
        <f>IF((Personnel!H22&lt;=CONFIG!$D$74),0,CONFIG!$D$72*Personnel!H22)</f>
        <v>0</v>
      </c>
      <c r="F23" s="10">
        <f>IF((Personnel!I22&lt;=CONFIG!$D$74),0,CONFIG!$D$72*Personnel!I22)</f>
        <v>0</v>
      </c>
      <c r="G23" s="10">
        <f>IF((Personnel!J22&lt;=CONFIG!$D$74),0,CONFIG!$D$72*Personnel!J22)</f>
        <v>0</v>
      </c>
      <c r="H23" s="10">
        <f>IF((Personnel!K22&lt;=CONFIG!$D$74),0,CONFIG!$D$72*Personnel!K22)</f>
        <v>0</v>
      </c>
      <c r="I23" s="10">
        <f>IF((Personnel!L22&lt;=CONFIG!$D$74),0,CONFIG!$D$72*Personnel!L22)</f>
        <v>0</v>
      </c>
      <c r="J23" s="10">
        <f>IF((Personnel!M22&lt;=CONFIG!$D$74),0,CONFIG!$D$72*Personnel!M22)</f>
        <v>0</v>
      </c>
      <c r="K23" s="10">
        <f>IF((Personnel!N22&lt;=CONFIG!$D$74),0,CONFIG!$D$72*Personnel!N22)</f>
        <v>0</v>
      </c>
      <c r="L23" s="10">
        <f>IF((Personnel!O22&lt;=CONFIG!$D$74),0,CONFIG!$D$72*Personnel!O22)</f>
        <v>0</v>
      </c>
      <c r="M23" s="10">
        <f>IF((Personnel!P22&lt;=CONFIG!$D$74),0,CONFIG!$D$72*Personnel!P22)</f>
        <v>0</v>
      </c>
      <c r="N23" s="10">
        <f>IF((Personnel!Q22&lt;=CONFIG!$D$74),0,CONFIG!$D$72*Personnel!Q22)</f>
        <v>0</v>
      </c>
      <c r="O23" s="10">
        <f>SUM(C23:N23)</f>
        <v>0</v>
      </c>
      <c r="P23" s="10">
        <f>IF((Personnel!S22&lt;=CONFIG!$D$74),0,CONFIG!$D$72*Personnel!S22)</f>
        <v>0</v>
      </c>
      <c r="Q23" s="10">
        <f>IF((Personnel!T22&lt;=CONFIG!$D$74),0,CONFIG!$D$72*Personnel!T22)</f>
        <v>0</v>
      </c>
      <c r="R23" s="10">
        <f>IF((Personnel!U22&lt;=CONFIG!$D$74),0,CONFIG!$D$72*Personnel!U22)</f>
        <v>0</v>
      </c>
      <c r="S23" s="10">
        <f>IF((Personnel!V22&lt;=CONFIG!$D$74),0,CONFIG!$D$72*Personnel!V22)</f>
        <v>0</v>
      </c>
      <c r="T23" s="10">
        <f>IF((Personnel!W22&lt;=CONFIG!$D$74),0,CONFIG!$D$72*Personnel!W22)</f>
        <v>0</v>
      </c>
      <c r="U23" s="10">
        <f>IF((Personnel!X22&lt;=CONFIG!$D$74),0,CONFIG!$D$72*Personnel!X22)</f>
        <v>0</v>
      </c>
      <c r="V23" s="10">
        <f>IF((Personnel!Y22&lt;=CONFIG!$D$74),0,CONFIG!$D$72*Personnel!Y22)</f>
        <v>0</v>
      </c>
      <c r="W23" s="10">
        <f>IF((Personnel!Z22&lt;=CONFIG!$D$74),0,CONFIG!$D$72*Personnel!Z22)</f>
        <v>0</v>
      </c>
      <c r="X23" s="10">
        <f>IF((Personnel!AA22&lt;=CONFIG!$D$74),0,CONFIG!$D$72*Personnel!AA22)</f>
        <v>0</v>
      </c>
      <c r="Y23" s="10">
        <f>IF((Personnel!AB22&lt;=CONFIG!$D$74),0,CONFIG!$D$72*Personnel!AB22)</f>
        <v>0</v>
      </c>
      <c r="Z23" s="10">
        <f>IF((Personnel!AC22&lt;=CONFIG!$D$74),0,CONFIG!$D$72*Personnel!AC22)</f>
        <v>0</v>
      </c>
      <c r="AA23" s="10">
        <f>IF((Personnel!AD22&lt;=CONFIG!$D$74),0,CONFIG!$D$72*Personnel!AD22)</f>
        <v>0</v>
      </c>
      <c r="AB23" s="10">
        <f>SUM(P23:AA23)</f>
        <v>0</v>
      </c>
      <c r="AC23" s="10">
        <f>IF((Personnel!AF22&lt;=(CONFIG!$D$74*6)),0,CONFIG!$D$72*Personnel!AF22)</f>
        <v>0</v>
      </c>
      <c r="AD23" s="10">
        <f>IF((Personnel!AG22&lt;=(CONFIG!$D$74*6)),0,CONFIG!$D$72*Personnel!AG22)</f>
        <v>0</v>
      </c>
      <c r="AE23" s="10">
        <f>SUM(AC23:AD23)</f>
        <v>0</v>
      </c>
      <c r="AF23" s="10">
        <f>IF((Personnel!AI22&lt;=(CONFIG!$D$74*6)),0,CONFIG!$D$72*Personnel!AI22)</f>
        <v>0</v>
      </c>
      <c r="AG23" s="10">
        <f>IF((Personnel!AJ22&lt;=(CONFIG!$D$74*6)),0,CONFIG!$D$72*Personnel!AJ22)</f>
        <v>0</v>
      </c>
      <c r="AH23" s="10">
        <f>SUM(AF23:AG23)</f>
        <v>0</v>
      </c>
      <c r="AI23" s="10">
        <f>IF((Personnel!AL22&lt;=(CONFIG!$D$74*6)),0,CONFIG!$D$72*Personnel!AL22)</f>
        <v>0</v>
      </c>
      <c r="AJ23" s="10">
        <f>IF((Personnel!AM22&lt;=(CONFIG!$D$74*6)),0,CONFIG!$D$72*Personnel!AM22)</f>
        <v>0</v>
      </c>
      <c r="AK23" s="10">
        <f>SUM(AI23:AJ23)</f>
        <v>0</v>
      </c>
      <c r="AL23" s="10">
        <f>IF((Personnel!AO22&lt;=(CONFIG!$D$74*6)),0,CONFIG!$D$72*Personnel!AO22)</f>
        <v>0</v>
      </c>
      <c r="AM23" s="10">
        <f>IF((Personnel!AP22&lt;=(CONFIG!$D$74*6)),0,CONFIG!$D$72*Personnel!AP22)</f>
        <v>0</v>
      </c>
      <c r="AN23" s="10">
        <f>SUM(AL23:AM23)</f>
        <v>0</v>
      </c>
      <c r="AO23" s="10">
        <f>IF((Personnel!AR22&lt;=(CONFIG!$D$74*6)),0,CONFIG!$D$72*Personnel!AR22)</f>
        <v>0</v>
      </c>
      <c r="AP23" s="10">
        <f>IF((Personnel!AS22&lt;=(CONFIG!$D$74*6)),0,CONFIG!$D$72*Personnel!AS22)</f>
        <v>0</v>
      </c>
      <c r="AQ23" s="10">
        <f>SUM(AO23:AP23)</f>
        <v>0</v>
      </c>
      <c r="AR23" s="10">
        <f>IF((Personnel!AU22&lt;=(CONFIG!$D$74*6)),0,CONFIG!$D$72*Personnel!AU22)</f>
        <v>0</v>
      </c>
      <c r="AS23" s="10">
        <f>IF((Personnel!AV22&lt;=(CONFIG!$D$74*6)),0,CONFIG!$D$72*Personnel!AV22)</f>
        <v>0</v>
      </c>
      <c r="AT23" s="10">
        <f>SUM(AR23:AS23)</f>
        <v>0</v>
      </c>
      <c r="AU23" s="10">
        <f>IF((Personnel!AX22&lt;=(CONFIG!$D$74*6)),0,CONFIG!$D$72*Personnel!AX22)</f>
        <v>0</v>
      </c>
      <c r="AV23" s="10">
        <f>IF((Personnel!AY22&lt;=(CONFIG!$D$74*6)),0,CONFIG!$D$72*Personnel!AY22)</f>
        <v>0</v>
      </c>
      <c r="AW23" s="10">
        <f>SUM(AU23:AV23)</f>
        <v>0</v>
      </c>
    </row>
    <row r="24">
      <c r="C24" s="10">
        <f>IF((Personnel!F23&lt;=CONFIG!$D$74),0,CONFIG!$D$72*Personnel!F23)</f>
        <v>0</v>
      </c>
      <c r="D24" s="10">
        <f>IF((Personnel!G23&lt;=CONFIG!$D$74),0,CONFIG!$D$72*Personnel!G23)</f>
        <v>0</v>
      </c>
      <c r="E24" s="10">
        <f>IF((Personnel!H23&lt;=CONFIG!$D$74),0,CONFIG!$D$72*Personnel!H23)</f>
        <v>0</v>
      </c>
      <c r="F24" s="10">
        <f>IF((Personnel!I23&lt;=CONFIG!$D$74),0,CONFIG!$D$72*Personnel!I23)</f>
        <v>0</v>
      </c>
      <c r="G24" s="10">
        <f>IF((Personnel!J23&lt;=CONFIG!$D$74),0,CONFIG!$D$72*Personnel!J23)</f>
        <v>0</v>
      </c>
      <c r="H24" s="10">
        <f>IF((Personnel!K23&lt;=CONFIG!$D$74),0,CONFIG!$D$72*Personnel!K23)</f>
        <v>0</v>
      </c>
      <c r="I24" s="10">
        <f>IF((Personnel!L23&lt;=CONFIG!$D$74),0,CONFIG!$D$72*Personnel!L23)</f>
        <v>0</v>
      </c>
      <c r="J24" s="10">
        <f>IF((Personnel!M23&lt;=CONFIG!$D$74),0,CONFIG!$D$72*Personnel!M23)</f>
        <v>0</v>
      </c>
      <c r="K24" s="10">
        <f>IF((Personnel!N23&lt;=CONFIG!$D$74),0,CONFIG!$D$72*Personnel!N23)</f>
        <v>0</v>
      </c>
      <c r="L24" s="10">
        <f>IF((Personnel!O23&lt;=CONFIG!$D$74),0,CONFIG!$D$72*Personnel!O23)</f>
        <v>0</v>
      </c>
      <c r="M24" s="10">
        <f>IF((Personnel!P23&lt;=CONFIG!$D$74),0,CONFIG!$D$72*Personnel!P23)</f>
        <v>0</v>
      </c>
      <c r="N24" s="10">
        <f>IF((Personnel!Q23&lt;=CONFIG!$D$74),0,CONFIG!$D$72*Personnel!Q23)</f>
        <v>0</v>
      </c>
      <c r="O24" s="10">
        <f>SUM(C24:N24)</f>
        <v>0</v>
      </c>
      <c r="P24" s="10">
        <f>IF((Personnel!S23&lt;=CONFIG!$D$74),0,CONFIG!$D$72*Personnel!S23)</f>
        <v>0</v>
      </c>
      <c r="Q24" s="10">
        <f>IF((Personnel!T23&lt;=CONFIG!$D$74),0,CONFIG!$D$72*Personnel!T23)</f>
        <v>0</v>
      </c>
      <c r="R24" s="10">
        <f>IF((Personnel!U23&lt;=CONFIG!$D$74),0,CONFIG!$D$72*Personnel!U23)</f>
        <v>0</v>
      </c>
      <c r="S24" s="10">
        <f>IF((Personnel!V23&lt;=CONFIG!$D$74),0,CONFIG!$D$72*Personnel!V23)</f>
        <v>0</v>
      </c>
      <c r="T24" s="10">
        <f>IF((Personnel!W23&lt;=CONFIG!$D$74),0,CONFIG!$D$72*Personnel!W23)</f>
        <v>0</v>
      </c>
      <c r="U24" s="10">
        <f>IF((Personnel!X23&lt;=CONFIG!$D$74),0,CONFIG!$D$72*Personnel!X23)</f>
        <v>0</v>
      </c>
      <c r="V24" s="10">
        <f>IF((Personnel!Y23&lt;=CONFIG!$D$74),0,CONFIG!$D$72*Personnel!Y23)</f>
        <v>0</v>
      </c>
      <c r="W24" s="10">
        <f>IF((Personnel!Z23&lt;=CONFIG!$D$74),0,CONFIG!$D$72*Personnel!Z23)</f>
        <v>0</v>
      </c>
      <c r="X24" s="10">
        <f>IF((Personnel!AA23&lt;=CONFIG!$D$74),0,CONFIG!$D$72*Personnel!AA23)</f>
        <v>0</v>
      </c>
      <c r="Y24" s="10">
        <f>IF((Personnel!AB23&lt;=CONFIG!$D$74),0,CONFIG!$D$72*Personnel!AB23)</f>
        <v>0</v>
      </c>
      <c r="Z24" s="10">
        <f>IF((Personnel!AC23&lt;=CONFIG!$D$74),0,CONFIG!$D$72*Personnel!AC23)</f>
        <v>0</v>
      </c>
      <c r="AA24" s="10">
        <f>IF((Personnel!AD23&lt;=CONFIG!$D$74),0,CONFIG!$D$72*Personnel!AD23)</f>
        <v>0</v>
      </c>
      <c r="AB24" s="10">
        <f>SUM(P24:AA24)</f>
        <v>0</v>
      </c>
      <c r="AC24" s="10">
        <f>IF((Personnel!AF23&lt;=(CONFIG!$D$74*6)),0,CONFIG!$D$72*Personnel!AF23)</f>
        <v>0</v>
      </c>
      <c r="AD24" s="10">
        <f>IF((Personnel!AG23&lt;=(CONFIG!$D$74*6)),0,CONFIG!$D$72*Personnel!AG23)</f>
        <v>0</v>
      </c>
      <c r="AE24" s="10">
        <f>SUM(AC24:AD24)</f>
        <v>0</v>
      </c>
      <c r="AF24" s="10">
        <f>IF((Personnel!AI23&lt;=(CONFIG!$D$74*6)),0,CONFIG!$D$72*Personnel!AI23)</f>
        <v>0</v>
      </c>
      <c r="AG24" s="10">
        <f>IF((Personnel!AJ23&lt;=(CONFIG!$D$74*6)),0,CONFIG!$D$72*Personnel!AJ23)</f>
        <v>0</v>
      </c>
      <c r="AH24" s="10">
        <f>SUM(AF24:AG24)</f>
        <v>0</v>
      </c>
      <c r="AI24" s="10">
        <f>IF((Personnel!AL23&lt;=(CONFIG!$D$74*6)),0,CONFIG!$D$72*Personnel!AL23)</f>
        <v>0</v>
      </c>
      <c r="AJ24" s="10">
        <f>IF((Personnel!AM23&lt;=(CONFIG!$D$74*6)),0,CONFIG!$D$72*Personnel!AM23)</f>
        <v>0</v>
      </c>
      <c r="AK24" s="10">
        <f>SUM(AI24:AJ24)</f>
        <v>0</v>
      </c>
      <c r="AL24" s="10">
        <f>IF((Personnel!AO23&lt;=(CONFIG!$D$74*6)),0,CONFIG!$D$72*Personnel!AO23)</f>
        <v>0</v>
      </c>
      <c r="AM24" s="10">
        <f>IF((Personnel!AP23&lt;=(CONFIG!$D$74*6)),0,CONFIG!$D$72*Personnel!AP23)</f>
        <v>0</v>
      </c>
      <c r="AN24" s="10">
        <f>SUM(AL24:AM24)</f>
        <v>0</v>
      </c>
      <c r="AO24" s="10">
        <f>IF((Personnel!AR23&lt;=(CONFIG!$D$74*6)),0,CONFIG!$D$72*Personnel!AR23)</f>
        <v>0</v>
      </c>
      <c r="AP24" s="10">
        <f>IF((Personnel!AS23&lt;=(CONFIG!$D$74*6)),0,CONFIG!$D$72*Personnel!AS23)</f>
        <v>0</v>
      </c>
      <c r="AQ24" s="10">
        <f>SUM(AO24:AP24)</f>
        <v>0</v>
      </c>
      <c r="AR24" s="10">
        <f>IF((Personnel!AU23&lt;=(CONFIG!$D$74*6)),0,CONFIG!$D$72*Personnel!AU23)</f>
        <v>0</v>
      </c>
      <c r="AS24" s="10">
        <f>IF((Personnel!AV23&lt;=(CONFIG!$D$74*6)),0,CONFIG!$D$72*Personnel!AV23)</f>
        <v>0</v>
      </c>
      <c r="AT24" s="10">
        <f>SUM(AR24:AS24)</f>
        <v>0</v>
      </c>
      <c r="AU24" s="10">
        <f>IF((Personnel!AX23&lt;=(CONFIG!$D$74*6)),0,CONFIG!$D$72*Personnel!AX23)</f>
        <v>0</v>
      </c>
      <c r="AV24" s="10">
        <f>IF((Personnel!AY23&lt;=(CONFIG!$D$74*6)),0,CONFIG!$D$72*Personnel!AY23)</f>
        <v>0</v>
      </c>
      <c r="AW24" s="10">
        <f>SUM(AU24:AV24)</f>
        <v>0</v>
      </c>
    </row>
    <row r="25">
      <c r="C25" s="10">
        <f>IF((Personnel!F24&lt;=CONFIG!$D$74),0,CONFIG!$D$72*Personnel!F24)</f>
        <v>0</v>
      </c>
      <c r="D25" s="10">
        <f>IF((Personnel!G24&lt;=CONFIG!$D$74),0,CONFIG!$D$72*Personnel!G24)</f>
        <v>0</v>
      </c>
      <c r="E25" s="10">
        <f>IF((Personnel!H24&lt;=CONFIG!$D$74),0,CONFIG!$D$72*Personnel!H24)</f>
        <v>0</v>
      </c>
      <c r="F25" s="10">
        <f>IF((Personnel!I24&lt;=CONFIG!$D$74),0,CONFIG!$D$72*Personnel!I24)</f>
        <v>0</v>
      </c>
      <c r="G25" s="10">
        <f>IF((Personnel!J24&lt;=CONFIG!$D$74),0,CONFIG!$D$72*Personnel!J24)</f>
        <v>0</v>
      </c>
      <c r="H25" s="10">
        <f>IF((Personnel!K24&lt;=CONFIG!$D$74),0,CONFIG!$D$72*Personnel!K24)</f>
        <v>0</v>
      </c>
      <c r="I25" s="10">
        <f>IF((Personnel!L24&lt;=CONFIG!$D$74),0,CONFIG!$D$72*Personnel!L24)</f>
        <v>0</v>
      </c>
      <c r="J25" s="10">
        <f>IF((Personnel!M24&lt;=CONFIG!$D$74),0,CONFIG!$D$72*Personnel!M24)</f>
        <v>0</v>
      </c>
      <c r="K25" s="10">
        <f>IF((Personnel!N24&lt;=CONFIG!$D$74),0,CONFIG!$D$72*Personnel!N24)</f>
        <v>0</v>
      </c>
      <c r="L25" s="10">
        <f>IF((Personnel!O24&lt;=CONFIG!$D$74),0,CONFIG!$D$72*Personnel!O24)</f>
        <v>0</v>
      </c>
      <c r="M25" s="10">
        <f>IF((Personnel!P24&lt;=CONFIG!$D$74),0,CONFIG!$D$72*Personnel!P24)</f>
        <v>0</v>
      </c>
      <c r="N25" s="10">
        <f>IF((Personnel!Q24&lt;=CONFIG!$D$74),0,CONFIG!$D$72*Personnel!Q24)</f>
        <v>0</v>
      </c>
      <c r="O25" s="10">
        <f>SUM(C25:N25)</f>
        <v>0</v>
      </c>
      <c r="P25" s="10">
        <f>IF((Personnel!S24&lt;=CONFIG!$D$74),0,CONFIG!$D$72*Personnel!S24)</f>
        <v>0</v>
      </c>
      <c r="Q25" s="10">
        <f>IF((Personnel!T24&lt;=CONFIG!$D$74),0,CONFIG!$D$72*Personnel!T24)</f>
        <v>0</v>
      </c>
      <c r="R25" s="10">
        <f>IF((Personnel!U24&lt;=CONFIG!$D$74),0,CONFIG!$D$72*Personnel!U24)</f>
        <v>0</v>
      </c>
      <c r="S25" s="10">
        <f>IF((Personnel!V24&lt;=CONFIG!$D$74),0,CONFIG!$D$72*Personnel!V24)</f>
        <v>0</v>
      </c>
      <c r="T25" s="10">
        <f>IF((Personnel!W24&lt;=CONFIG!$D$74),0,CONFIG!$D$72*Personnel!W24)</f>
        <v>0</v>
      </c>
      <c r="U25" s="10">
        <f>IF((Personnel!X24&lt;=CONFIG!$D$74),0,CONFIG!$D$72*Personnel!X24)</f>
        <v>0</v>
      </c>
      <c r="V25" s="10">
        <f>IF((Personnel!Y24&lt;=CONFIG!$D$74),0,CONFIG!$D$72*Personnel!Y24)</f>
        <v>0</v>
      </c>
      <c r="W25" s="10">
        <f>IF((Personnel!Z24&lt;=CONFIG!$D$74),0,CONFIG!$D$72*Personnel!Z24)</f>
        <v>0</v>
      </c>
      <c r="X25" s="10">
        <f>IF((Personnel!AA24&lt;=CONFIG!$D$74),0,CONFIG!$D$72*Personnel!AA24)</f>
        <v>0</v>
      </c>
      <c r="Y25" s="10">
        <f>IF((Personnel!AB24&lt;=CONFIG!$D$74),0,CONFIG!$D$72*Personnel!AB24)</f>
        <v>0</v>
      </c>
      <c r="Z25" s="10">
        <f>IF((Personnel!AC24&lt;=CONFIG!$D$74),0,CONFIG!$D$72*Personnel!AC24)</f>
        <v>0</v>
      </c>
      <c r="AA25" s="10">
        <f>IF((Personnel!AD24&lt;=CONFIG!$D$74),0,CONFIG!$D$72*Personnel!AD24)</f>
        <v>0</v>
      </c>
      <c r="AB25" s="10">
        <f>SUM(P25:AA25)</f>
        <v>0</v>
      </c>
      <c r="AC25" s="10">
        <f>IF((Personnel!AF24&lt;=(CONFIG!$D$74*6)),0,CONFIG!$D$72*Personnel!AF24)</f>
        <v>0</v>
      </c>
      <c r="AD25" s="10">
        <f>IF((Personnel!AG24&lt;=(CONFIG!$D$74*6)),0,CONFIG!$D$72*Personnel!AG24)</f>
        <v>0</v>
      </c>
      <c r="AE25" s="10">
        <f>SUM(AC25:AD25)</f>
        <v>0</v>
      </c>
      <c r="AF25" s="10">
        <f>IF((Personnel!AI24&lt;=(CONFIG!$D$74*6)),0,CONFIG!$D$72*Personnel!AI24)</f>
        <v>0</v>
      </c>
      <c r="AG25" s="10">
        <f>IF((Personnel!AJ24&lt;=(CONFIG!$D$74*6)),0,CONFIG!$D$72*Personnel!AJ24)</f>
        <v>0</v>
      </c>
      <c r="AH25" s="10">
        <f>SUM(AF25:AG25)</f>
        <v>0</v>
      </c>
      <c r="AI25" s="10">
        <f>IF((Personnel!AL24&lt;=(CONFIG!$D$74*6)),0,CONFIG!$D$72*Personnel!AL24)</f>
        <v>0</v>
      </c>
      <c r="AJ25" s="10">
        <f>IF((Personnel!AM24&lt;=(CONFIG!$D$74*6)),0,CONFIG!$D$72*Personnel!AM24)</f>
        <v>0</v>
      </c>
      <c r="AK25" s="10">
        <f>SUM(AI25:AJ25)</f>
        <v>0</v>
      </c>
      <c r="AL25" s="10">
        <f>IF((Personnel!AO24&lt;=(CONFIG!$D$74*6)),0,CONFIG!$D$72*Personnel!AO24)</f>
        <v>0</v>
      </c>
      <c r="AM25" s="10">
        <f>IF((Personnel!AP24&lt;=(CONFIG!$D$74*6)),0,CONFIG!$D$72*Personnel!AP24)</f>
        <v>0</v>
      </c>
      <c r="AN25" s="10">
        <f>SUM(AL25:AM25)</f>
        <v>0</v>
      </c>
      <c r="AO25" s="10">
        <f>IF((Personnel!AR24&lt;=(CONFIG!$D$74*6)),0,CONFIG!$D$72*Personnel!AR24)</f>
        <v>0</v>
      </c>
      <c r="AP25" s="10">
        <f>IF((Personnel!AS24&lt;=(CONFIG!$D$74*6)),0,CONFIG!$D$72*Personnel!AS24)</f>
        <v>0</v>
      </c>
      <c r="AQ25" s="10">
        <f>SUM(AO25:AP25)</f>
        <v>0</v>
      </c>
      <c r="AR25" s="10">
        <f>IF((Personnel!AU24&lt;=(CONFIG!$D$74*6)),0,CONFIG!$D$72*Personnel!AU24)</f>
        <v>0</v>
      </c>
      <c r="AS25" s="10">
        <f>IF((Personnel!AV24&lt;=(CONFIG!$D$74*6)),0,CONFIG!$D$72*Personnel!AV24)</f>
        <v>0</v>
      </c>
      <c r="AT25" s="10">
        <f>SUM(AR25:AS25)</f>
        <v>0</v>
      </c>
      <c r="AU25" s="10">
        <f>IF((Personnel!AX24&lt;=(CONFIG!$D$74*6)),0,CONFIG!$D$72*Personnel!AX24)</f>
        <v>0</v>
      </c>
      <c r="AV25" s="10">
        <f>IF((Personnel!AY24&lt;=(CONFIG!$D$74*6)),0,CONFIG!$D$72*Personnel!AY24)</f>
        <v>0</v>
      </c>
      <c r="AW25" s="10">
        <f>SUM(AU25:AV25)</f>
        <v>0</v>
      </c>
    </row>
    <row r="26">
      <c r="C26" s="10">
        <f>IF((Personnel!F25&lt;=CONFIG!$D$74),0,CONFIG!$D$72*Personnel!F25)</f>
        <v>0</v>
      </c>
      <c r="D26" s="10">
        <f>IF((Personnel!G25&lt;=CONFIG!$D$74),0,CONFIG!$D$72*Personnel!G25)</f>
        <v>0</v>
      </c>
      <c r="E26" s="10">
        <f>IF((Personnel!H25&lt;=CONFIG!$D$74),0,CONFIG!$D$72*Personnel!H25)</f>
        <v>0</v>
      </c>
      <c r="F26" s="10">
        <f>IF((Personnel!I25&lt;=CONFIG!$D$74),0,CONFIG!$D$72*Personnel!I25)</f>
        <v>0</v>
      </c>
      <c r="G26" s="10">
        <f>IF((Personnel!J25&lt;=CONFIG!$D$74),0,CONFIG!$D$72*Personnel!J25)</f>
        <v>0</v>
      </c>
      <c r="H26" s="10">
        <f>IF((Personnel!K25&lt;=CONFIG!$D$74),0,CONFIG!$D$72*Personnel!K25)</f>
        <v>0</v>
      </c>
      <c r="I26" s="10">
        <f>IF((Personnel!L25&lt;=CONFIG!$D$74),0,CONFIG!$D$72*Personnel!L25)</f>
        <v>0</v>
      </c>
      <c r="J26" s="10">
        <f>IF((Personnel!M25&lt;=CONFIG!$D$74),0,CONFIG!$D$72*Personnel!M25)</f>
        <v>0</v>
      </c>
      <c r="K26" s="10">
        <f>IF((Personnel!N25&lt;=CONFIG!$D$74),0,CONFIG!$D$72*Personnel!N25)</f>
        <v>0</v>
      </c>
      <c r="L26" s="10">
        <f>IF((Personnel!O25&lt;=CONFIG!$D$74),0,CONFIG!$D$72*Personnel!O25)</f>
        <v>0</v>
      </c>
      <c r="M26" s="10">
        <f>IF((Personnel!P25&lt;=CONFIG!$D$74),0,CONFIG!$D$72*Personnel!P25)</f>
        <v>0</v>
      </c>
      <c r="N26" s="10">
        <f>IF((Personnel!Q25&lt;=CONFIG!$D$74),0,CONFIG!$D$72*Personnel!Q25)</f>
        <v>0</v>
      </c>
      <c r="O26" s="10">
        <f>SUM(C26:N26)</f>
        <v>0</v>
      </c>
      <c r="P26" s="10">
        <f>IF((Personnel!S25&lt;=CONFIG!$D$74),0,CONFIG!$D$72*Personnel!S25)</f>
        <v>0</v>
      </c>
      <c r="Q26" s="10">
        <f>IF((Personnel!T25&lt;=CONFIG!$D$74),0,CONFIG!$D$72*Personnel!T25)</f>
        <v>0</v>
      </c>
      <c r="R26" s="10">
        <f>IF((Personnel!U25&lt;=CONFIG!$D$74),0,CONFIG!$D$72*Personnel!U25)</f>
        <v>0</v>
      </c>
      <c r="S26" s="10">
        <f>IF((Personnel!V25&lt;=CONFIG!$D$74),0,CONFIG!$D$72*Personnel!V25)</f>
        <v>0</v>
      </c>
      <c r="T26" s="10">
        <f>IF((Personnel!W25&lt;=CONFIG!$D$74),0,CONFIG!$D$72*Personnel!W25)</f>
        <v>0</v>
      </c>
      <c r="U26" s="10">
        <f>IF((Personnel!X25&lt;=CONFIG!$D$74),0,CONFIG!$D$72*Personnel!X25)</f>
        <v>0</v>
      </c>
      <c r="V26" s="10">
        <f>IF((Personnel!Y25&lt;=CONFIG!$D$74),0,CONFIG!$D$72*Personnel!Y25)</f>
        <v>0</v>
      </c>
      <c r="W26" s="10">
        <f>IF((Personnel!Z25&lt;=CONFIG!$D$74),0,CONFIG!$D$72*Personnel!Z25)</f>
        <v>0</v>
      </c>
      <c r="X26" s="10">
        <f>IF((Personnel!AA25&lt;=CONFIG!$D$74),0,CONFIG!$D$72*Personnel!AA25)</f>
        <v>0</v>
      </c>
      <c r="Y26" s="10">
        <f>IF((Personnel!AB25&lt;=CONFIG!$D$74),0,CONFIG!$D$72*Personnel!AB25)</f>
        <v>0</v>
      </c>
      <c r="Z26" s="10">
        <f>IF((Personnel!AC25&lt;=CONFIG!$D$74),0,CONFIG!$D$72*Personnel!AC25)</f>
        <v>0</v>
      </c>
      <c r="AA26" s="10">
        <f>IF((Personnel!AD25&lt;=CONFIG!$D$74),0,CONFIG!$D$72*Personnel!AD25)</f>
        <v>0</v>
      </c>
      <c r="AB26" s="10">
        <f>SUM(P26:AA26)</f>
        <v>0</v>
      </c>
      <c r="AC26" s="10">
        <f>IF((Personnel!AF25&lt;=(CONFIG!$D$74*6)),0,CONFIG!$D$72*Personnel!AF25)</f>
        <v>0</v>
      </c>
      <c r="AD26" s="10">
        <f>IF((Personnel!AG25&lt;=(CONFIG!$D$74*6)),0,CONFIG!$D$72*Personnel!AG25)</f>
        <v>0</v>
      </c>
      <c r="AE26" s="10">
        <f>SUM(AC26:AD26)</f>
        <v>0</v>
      </c>
      <c r="AF26" s="10">
        <f>IF((Personnel!AI25&lt;=(CONFIG!$D$74*6)),0,CONFIG!$D$72*Personnel!AI25)</f>
        <v>0</v>
      </c>
      <c r="AG26" s="10">
        <f>IF((Personnel!AJ25&lt;=(CONFIG!$D$74*6)),0,CONFIG!$D$72*Personnel!AJ25)</f>
        <v>0</v>
      </c>
      <c r="AH26" s="10">
        <f>SUM(AF26:AG26)</f>
        <v>0</v>
      </c>
      <c r="AI26" s="10">
        <f>IF((Personnel!AL25&lt;=(CONFIG!$D$74*6)),0,CONFIG!$D$72*Personnel!AL25)</f>
        <v>0</v>
      </c>
      <c r="AJ26" s="10">
        <f>IF((Personnel!AM25&lt;=(CONFIG!$D$74*6)),0,CONFIG!$D$72*Personnel!AM25)</f>
        <v>0</v>
      </c>
      <c r="AK26" s="10">
        <f>SUM(AI26:AJ26)</f>
        <v>0</v>
      </c>
      <c r="AL26" s="10">
        <f>IF((Personnel!AO25&lt;=(CONFIG!$D$74*6)),0,CONFIG!$D$72*Personnel!AO25)</f>
        <v>0</v>
      </c>
      <c r="AM26" s="10">
        <f>IF((Personnel!AP25&lt;=(CONFIG!$D$74*6)),0,CONFIG!$D$72*Personnel!AP25)</f>
        <v>0</v>
      </c>
      <c r="AN26" s="10">
        <f>SUM(AL26:AM26)</f>
        <v>0</v>
      </c>
      <c r="AO26" s="10">
        <f>IF((Personnel!AR25&lt;=(CONFIG!$D$74*6)),0,CONFIG!$D$72*Personnel!AR25)</f>
        <v>0</v>
      </c>
      <c r="AP26" s="10">
        <f>IF((Personnel!AS25&lt;=(CONFIG!$D$74*6)),0,CONFIG!$D$72*Personnel!AS25)</f>
        <v>0</v>
      </c>
      <c r="AQ26" s="10">
        <f>SUM(AO26:AP26)</f>
        <v>0</v>
      </c>
      <c r="AR26" s="10">
        <f>IF((Personnel!AU25&lt;=(CONFIG!$D$74*6)),0,CONFIG!$D$72*Personnel!AU25)</f>
        <v>0</v>
      </c>
      <c r="AS26" s="10">
        <f>IF((Personnel!AV25&lt;=(CONFIG!$D$74*6)),0,CONFIG!$D$72*Personnel!AV25)</f>
        <v>0</v>
      </c>
      <c r="AT26" s="10">
        <f>SUM(AR26:AS26)</f>
        <v>0</v>
      </c>
      <c r="AU26" s="10">
        <f>IF((Personnel!AX25&lt;=(CONFIG!$D$74*6)),0,CONFIG!$D$72*Personnel!AX25)</f>
        <v>0</v>
      </c>
      <c r="AV26" s="10">
        <f>IF((Personnel!AY25&lt;=(CONFIG!$D$74*6)),0,CONFIG!$D$72*Personnel!AY25)</f>
        <v>0</v>
      </c>
      <c r="AW26" s="10">
        <f>SUM(AU26:AV26)</f>
        <v>0</v>
      </c>
    </row>
    <row r="27">
      <c r="C27" s="10">
        <f>IF((Personnel!F26&lt;=CONFIG!$D$74),0,CONFIG!$D$72*Personnel!F26)</f>
        <v>0</v>
      </c>
      <c r="D27" s="10">
        <f>IF((Personnel!G26&lt;=CONFIG!$D$74),0,CONFIG!$D$72*Personnel!G26)</f>
        <v>0</v>
      </c>
      <c r="E27" s="10">
        <f>IF((Personnel!H26&lt;=CONFIG!$D$74),0,CONFIG!$D$72*Personnel!H26)</f>
        <v>0</v>
      </c>
      <c r="F27" s="10">
        <f>IF((Personnel!I26&lt;=CONFIG!$D$74),0,CONFIG!$D$72*Personnel!I26)</f>
        <v>0</v>
      </c>
      <c r="G27" s="10">
        <f>IF((Personnel!J26&lt;=CONFIG!$D$74),0,CONFIG!$D$72*Personnel!J26)</f>
        <v>0</v>
      </c>
      <c r="H27" s="10">
        <f>IF((Personnel!K26&lt;=CONFIG!$D$74),0,CONFIG!$D$72*Personnel!K26)</f>
        <v>0</v>
      </c>
      <c r="I27" s="10">
        <f>IF((Personnel!L26&lt;=CONFIG!$D$74),0,CONFIG!$D$72*Personnel!L26)</f>
        <v>0</v>
      </c>
      <c r="J27" s="10">
        <f>IF((Personnel!M26&lt;=CONFIG!$D$74),0,CONFIG!$D$72*Personnel!M26)</f>
        <v>0</v>
      </c>
      <c r="K27" s="10">
        <f>IF((Personnel!N26&lt;=CONFIG!$D$74),0,CONFIG!$D$72*Personnel!N26)</f>
        <v>0</v>
      </c>
      <c r="L27" s="10">
        <f>IF((Personnel!O26&lt;=CONFIG!$D$74),0,CONFIG!$D$72*Personnel!O26)</f>
        <v>0</v>
      </c>
      <c r="M27" s="10">
        <f>IF((Personnel!P26&lt;=CONFIG!$D$74),0,CONFIG!$D$72*Personnel!P26)</f>
        <v>0</v>
      </c>
      <c r="N27" s="10">
        <f>IF((Personnel!Q26&lt;=CONFIG!$D$74),0,CONFIG!$D$72*Personnel!Q26)</f>
        <v>0</v>
      </c>
      <c r="O27" s="10">
        <f>SUM(C27:N27)</f>
        <v>0</v>
      </c>
      <c r="P27" s="10">
        <f>IF((Personnel!S26&lt;=CONFIG!$D$74),0,CONFIG!$D$72*Personnel!S26)</f>
        <v>0</v>
      </c>
      <c r="Q27" s="10">
        <f>IF((Personnel!T26&lt;=CONFIG!$D$74),0,CONFIG!$D$72*Personnel!T26)</f>
        <v>0</v>
      </c>
      <c r="R27" s="10">
        <f>IF((Personnel!U26&lt;=CONFIG!$D$74),0,CONFIG!$D$72*Personnel!U26)</f>
        <v>0</v>
      </c>
      <c r="S27" s="10">
        <f>IF((Personnel!V26&lt;=CONFIG!$D$74),0,CONFIG!$D$72*Personnel!V26)</f>
        <v>0</v>
      </c>
      <c r="T27" s="10">
        <f>IF((Personnel!W26&lt;=CONFIG!$D$74),0,CONFIG!$D$72*Personnel!W26)</f>
        <v>0</v>
      </c>
      <c r="U27" s="10">
        <f>IF((Personnel!X26&lt;=CONFIG!$D$74),0,CONFIG!$D$72*Personnel!X26)</f>
        <v>0</v>
      </c>
      <c r="V27" s="10">
        <f>IF((Personnel!Y26&lt;=CONFIG!$D$74),0,CONFIG!$D$72*Personnel!Y26)</f>
        <v>0</v>
      </c>
      <c r="W27" s="10">
        <f>IF((Personnel!Z26&lt;=CONFIG!$D$74),0,CONFIG!$D$72*Personnel!Z26)</f>
        <v>0</v>
      </c>
      <c r="X27" s="10">
        <f>IF((Personnel!AA26&lt;=CONFIG!$D$74),0,CONFIG!$D$72*Personnel!AA26)</f>
        <v>0</v>
      </c>
      <c r="Y27" s="10">
        <f>IF((Personnel!AB26&lt;=CONFIG!$D$74),0,CONFIG!$D$72*Personnel!AB26)</f>
        <v>0</v>
      </c>
      <c r="Z27" s="10">
        <f>IF((Personnel!AC26&lt;=CONFIG!$D$74),0,CONFIG!$D$72*Personnel!AC26)</f>
        <v>0</v>
      </c>
      <c r="AA27" s="10">
        <f>IF((Personnel!AD26&lt;=CONFIG!$D$74),0,CONFIG!$D$72*Personnel!AD26)</f>
        <v>0</v>
      </c>
      <c r="AB27" s="10">
        <f>SUM(P27:AA27)</f>
        <v>0</v>
      </c>
      <c r="AC27" s="10">
        <f>IF((Personnel!AF26&lt;=(CONFIG!$D$74*6)),0,CONFIG!$D$72*Personnel!AF26)</f>
        <v>0</v>
      </c>
      <c r="AD27" s="10">
        <f>IF((Personnel!AG26&lt;=(CONFIG!$D$74*6)),0,CONFIG!$D$72*Personnel!AG26)</f>
        <v>0</v>
      </c>
      <c r="AE27" s="10">
        <f>SUM(AC27:AD27)</f>
        <v>0</v>
      </c>
      <c r="AF27" s="10">
        <f>IF((Personnel!AI26&lt;=(CONFIG!$D$74*6)),0,CONFIG!$D$72*Personnel!AI26)</f>
        <v>0</v>
      </c>
      <c r="AG27" s="10">
        <f>IF((Personnel!AJ26&lt;=(CONFIG!$D$74*6)),0,CONFIG!$D$72*Personnel!AJ26)</f>
        <v>0</v>
      </c>
      <c r="AH27" s="10">
        <f>SUM(AF27:AG27)</f>
        <v>0</v>
      </c>
      <c r="AI27" s="10">
        <f>IF((Personnel!AL26&lt;=(CONFIG!$D$74*6)),0,CONFIG!$D$72*Personnel!AL26)</f>
        <v>0</v>
      </c>
      <c r="AJ27" s="10">
        <f>IF((Personnel!AM26&lt;=(CONFIG!$D$74*6)),0,CONFIG!$D$72*Personnel!AM26)</f>
        <v>0</v>
      </c>
      <c r="AK27" s="10">
        <f>SUM(AI27:AJ27)</f>
        <v>0</v>
      </c>
      <c r="AL27" s="10">
        <f>IF((Personnel!AO26&lt;=(CONFIG!$D$74*6)),0,CONFIG!$D$72*Personnel!AO26)</f>
        <v>0</v>
      </c>
      <c r="AM27" s="10">
        <f>IF((Personnel!AP26&lt;=(CONFIG!$D$74*6)),0,CONFIG!$D$72*Personnel!AP26)</f>
        <v>0</v>
      </c>
      <c r="AN27" s="10">
        <f>SUM(AL27:AM27)</f>
        <v>0</v>
      </c>
      <c r="AO27" s="10">
        <f>IF((Personnel!AR26&lt;=(CONFIG!$D$74*6)),0,CONFIG!$D$72*Personnel!AR26)</f>
        <v>0</v>
      </c>
      <c r="AP27" s="10">
        <f>IF((Personnel!AS26&lt;=(CONFIG!$D$74*6)),0,CONFIG!$D$72*Personnel!AS26)</f>
        <v>0</v>
      </c>
      <c r="AQ27" s="10">
        <f>SUM(AO27:AP27)</f>
        <v>0</v>
      </c>
      <c r="AR27" s="10">
        <f>IF((Personnel!AU26&lt;=(CONFIG!$D$74*6)),0,CONFIG!$D$72*Personnel!AU26)</f>
        <v>0</v>
      </c>
      <c r="AS27" s="10">
        <f>IF((Personnel!AV26&lt;=(CONFIG!$D$74*6)),0,CONFIG!$D$72*Personnel!AV26)</f>
        <v>0</v>
      </c>
      <c r="AT27" s="10">
        <f>SUM(AR27:AS27)</f>
        <v>0</v>
      </c>
      <c r="AU27" s="10">
        <f>IF((Personnel!AX26&lt;=(CONFIG!$D$74*6)),0,CONFIG!$D$72*Personnel!AX26)</f>
        <v>0</v>
      </c>
      <c r="AV27" s="10">
        <f>IF((Personnel!AY26&lt;=(CONFIG!$D$74*6)),0,CONFIG!$D$72*Personnel!AY26)</f>
        <v>0</v>
      </c>
      <c r="AW27" s="10">
        <f>SUM(AU27:AV27)</f>
        <v>0</v>
      </c>
    </row>
    <row r="28">
      <c r="C28" s="10">
        <f>IF((Personnel!F27&lt;=CONFIG!$D$74),0,CONFIG!$D$72*Personnel!F27)</f>
        <v>0</v>
      </c>
      <c r="D28" s="10">
        <f>IF((Personnel!G27&lt;=CONFIG!$D$74),0,CONFIG!$D$72*Personnel!G27)</f>
        <v>0</v>
      </c>
      <c r="E28" s="10">
        <f>IF((Personnel!H27&lt;=CONFIG!$D$74),0,CONFIG!$D$72*Personnel!H27)</f>
        <v>0</v>
      </c>
      <c r="F28" s="10">
        <f>IF((Personnel!I27&lt;=CONFIG!$D$74),0,CONFIG!$D$72*Personnel!I27)</f>
        <v>0</v>
      </c>
      <c r="G28" s="10">
        <f>IF((Personnel!J27&lt;=CONFIG!$D$74),0,CONFIG!$D$72*Personnel!J27)</f>
        <v>0</v>
      </c>
      <c r="H28" s="10">
        <f>IF((Personnel!K27&lt;=CONFIG!$D$74),0,CONFIG!$D$72*Personnel!K27)</f>
        <v>0</v>
      </c>
      <c r="I28" s="10">
        <f>IF((Personnel!L27&lt;=CONFIG!$D$74),0,CONFIG!$D$72*Personnel!L27)</f>
        <v>0</v>
      </c>
      <c r="J28" s="10">
        <f>IF((Personnel!M27&lt;=CONFIG!$D$74),0,CONFIG!$D$72*Personnel!M27)</f>
        <v>0</v>
      </c>
      <c r="K28" s="10">
        <f>IF((Personnel!N27&lt;=CONFIG!$D$74),0,CONFIG!$D$72*Personnel!N27)</f>
        <v>0</v>
      </c>
      <c r="L28" s="10">
        <f>IF((Personnel!O27&lt;=CONFIG!$D$74),0,CONFIG!$D$72*Personnel!O27)</f>
        <v>0</v>
      </c>
      <c r="M28" s="10">
        <f>IF((Personnel!P27&lt;=CONFIG!$D$74),0,CONFIG!$D$72*Personnel!P27)</f>
        <v>0</v>
      </c>
      <c r="N28" s="10">
        <f>IF((Personnel!Q27&lt;=CONFIG!$D$74),0,CONFIG!$D$72*Personnel!Q27)</f>
        <v>0</v>
      </c>
      <c r="O28" s="10">
        <f>SUM(C28:N28)</f>
        <v>0</v>
      </c>
      <c r="P28" s="10">
        <f>IF((Personnel!S27&lt;=CONFIG!$D$74),0,CONFIG!$D$72*Personnel!S27)</f>
        <v>0</v>
      </c>
      <c r="Q28" s="10">
        <f>IF((Personnel!T27&lt;=CONFIG!$D$74),0,CONFIG!$D$72*Personnel!T27)</f>
        <v>0</v>
      </c>
      <c r="R28" s="10">
        <f>IF((Personnel!U27&lt;=CONFIG!$D$74),0,CONFIG!$D$72*Personnel!U27)</f>
        <v>0</v>
      </c>
      <c r="S28" s="10">
        <f>IF((Personnel!V27&lt;=CONFIG!$D$74),0,CONFIG!$D$72*Personnel!V27)</f>
        <v>0</v>
      </c>
      <c r="T28" s="10">
        <f>IF((Personnel!W27&lt;=CONFIG!$D$74),0,CONFIG!$D$72*Personnel!W27)</f>
        <v>0</v>
      </c>
      <c r="U28" s="10">
        <f>IF((Personnel!X27&lt;=CONFIG!$D$74),0,CONFIG!$D$72*Personnel!X27)</f>
        <v>0</v>
      </c>
      <c r="V28" s="10">
        <f>IF((Personnel!Y27&lt;=CONFIG!$D$74),0,CONFIG!$D$72*Personnel!Y27)</f>
        <v>0</v>
      </c>
      <c r="W28" s="10">
        <f>IF((Personnel!Z27&lt;=CONFIG!$D$74),0,CONFIG!$D$72*Personnel!Z27)</f>
        <v>0</v>
      </c>
      <c r="X28" s="10">
        <f>IF((Personnel!AA27&lt;=CONFIG!$D$74),0,CONFIG!$D$72*Personnel!AA27)</f>
        <v>0</v>
      </c>
      <c r="Y28" s="10">
        <f>IF((Personnel!AB27&lt;=CONFIG!$D$74),0,CONFIG!$D$72*Personnel!AB27)</f>
        <v>0</v>
      </c>
      <c r="Z28" s="10">
        <f>IF((Personnel!AC27&lt;=CONFIG!$D$74),0,CONFIG!$D$72*Personnel!AC27)</f>
        <v>0</v>
      </c>
      <c r="AA28" s="10">
        <f>IF((Personnel!AD27&lt;=CONFIG!$D$74),0,CONFIG!$D$72*Personnel!AD27)</f>
        <v>0</v>
      </c>
      <c r="AB28" s="10">
        <f>SUM(P28:AA28)</f>
        <v>0</v>
      </c>
      <c r="AC28" s="10">
        <f>IF((Personnel!AF27&lt;=(CONFIG!$D$74*6)),0,CONFIG!$D$72*Personnel!AF27)</f>
        <v>0</v>
      </c>
      <c r="AD28" s="10">
        <f>IF((Personnel!AG27&lt;=(CONFIG!$D$74*6)),0,CONFIG!$D$72*Personnel!AG27)</f>
        <v>0</v>
      </c>
      <c r="AE28" s="10">
        <f>SUM(AC28:AD28)</f>
        <v>0</v>
      </c>
      <c r="AF28" s="10">
        <f>IF((Personnel!AI27&lt;=(CONFIG!$D$74*6)),0,CONFIG!$D$72*Personnel!AI27)</f>
        <v>0</v>
      </c>
      <c r="AG28" s="10">
        <f>IF((Personnel!AJ27&lt;=(CONFIG!$D$74*6)),0,CONFIG!$D$72*Personnel!AJ27)</f>
        <v>0</v>
      </c>
      <c r="AH28" s="10">
        <f>SUM(AF28:AG28)</f>
        <v>0</v>
      </c>
      <c r="AI28" s="10">
        <f>IF((Personnel!AL27&lt;=(CONFIG!$D$74*6)),0,CONFIG!$D$72*Personnel!AL27)</f>
        <v>0</v>
      </c>
      <c r="AJ28" s="10">
        <f>IF((Personnel!AM27&lt;=(CONFIG!$D$74*6)),0,CONFIG!$D$72*Personnel!AM27)</f>
        <v>0</v>
      </c>
      <c r="AK28" s="10">
        <f>SUM(AI28:AJ28)</f>
        <v>0</v>
      </c>
      <c r="AL28" s="10">
        <f>IF((Personnel!AO27&lt;=(CONFIG!$D$74*6)),0,CONFIG!$D$72*Personnel!AO27)</f>
        <v>0</v>
      </c>
      <c r="AM28" s="10">
        <f>IF((Personnel!AP27&lt;=(CONFIG!$D$74*6)),0,CONFIG!$D$72*Personnel!AP27)</f>
        <v>0</v>
      </c>
      <c r="AN28" s="10">
        <f>SUM(AL28:AM28)</f>
        <v>0</v>
      </c>
      <c r="AO28" s="10">
        <f>IF((Personnel!AR27&lt;=(CONFIG!$D$74*6)),0,CONFIG!$D$72*Personnel!AR27)</f>
        <v>0</v>
      </c>
      <c r="AP28" s="10">
        <f>IF((Personnel!AS27&lt;=(CONFIG!$D$74*6)),0,CONFIG!$D$72*Personnel!AS27)</f>
        <v>0</v>
      </c>
      <c r="AQ28" s="10">
        <f>SUM(AO28:AP28)</f>
        <v>0</v>
      </c>
      <c r="AR28" s="10">
        <f>IF((Personnel!AU27&lt;=(CONFIG!$D$74*6)),0,CONFIG!$D$72*Personnel!AU27)</f>
        <v>0</v>
      </c>
      <c r="AS28" s="10">
        <f>IF((Personnel!AV27&lt;=(CONFIG!$D$74*6)),0,CONFIG!$D$72*Personnel!AV27)</f>
        <v>0</v>
      </c>
      <c r="AT28" s="10">
        <f>SUM(AR28:AS28)</f>
        <v>0</v>
      </c>
      <c r="AU28" s="10">
        <f>IF((Personnel!AX27&lt;=(CONFIG!$D$74*6)),0,CONFIG!$D$72*Personnel!AX27)</f>
        <v>0</v>
      </c>
      <c r="AV28" s="10">
        <f>IF((Personnel!AY27&lt;=(CONFIG!$D$74*6)),0,CONFIG!$D$72*Personnel!AY27)</f>
        <v>0</v>
      </c>
      <c r="AW28" s="10">
        <f>SUM(AU28:AV28)</f>
        <v>0</v>
      </c>
    </row>
    <row r="29">
      <c r="C29" s="10">
        <f>IF((Personnel!F28&lt;=CONFIG!$D$74),0,CONFIG!$D$72*Personnel!F28)</f>
        <v>0</v>
      </c>
      <c r="D29" s="10">
        <f>IF((Personnel!G28&lt;=CONFIG!$D$74),0,CONFIG!$D$72*Personnel!G28)</f>
        <v>0</v>
      </c>
      <c r="E29" s="10">
        <f>IF((Personnel!H28&lt;=CONFIG!$D$74),0,CONFIG!$D$72*Personnel!H28)</f>
        <v>0</v>
      </c>
      <c r="F29" s="10">
        <f>IF((Personnel!I28&lt;=CONFIG!$D$74),0,CONFIG!$D$72*Personnel!I28)</f>
        <v>0</v>
      </c>
      <c r="G29" s="10">
        <f>IF((Personnel!J28&lt;=CONFIG!$D$74),0,CONFIG!$D$72*Personnel!J28)</f>
        <v>0</v>
      </c>
      <c r="H29" s="10">
        <f>IF((Personnel!K28&lt;=CONFIG!$D$74),0,CONFIG!$D$72*Personnel!K28)</f>
        <v>0</v>
      </c>
      <c r="I29" s="10">
        <f>IF((Personnel!L28&lt;=CONFIG!$D$74),0,CONFIG!$D$72*Personnel!L28)</f>
        <v>0</v>
      </c>
      <c r="J29" s="10">
        <f>IF((Personnel!M28&lt;=CONFIG!$D$74),0,CONFIG!$D$72*Personnel!M28)</f>
        <v>0</v>
      </c>
      <c r="K29" s="10">
        <f>IF((Personnel!N28&lt;=CONFIG!$D$74),0,CONFIG!$D$72*Personnel!N28)</f>
        <v>0</v>
      </c>
      <c r="L29" s="10">
        <f>IF((Personnel!O28&lt;=CONFIG!$D$74),0,CONFIG!$D$72*Personnel!O28)</f>
        <v>0</v>
      </c>
      <c r="M29" s="10">
        <f>IF((Personnel!P28&lt;=CONFIG!$D$74),0,CONFIG!$D$72*Personnel!P28)</f>
        <v>0</v>
      </c>
      <c r="N29" s="10">
        <f>IF((Personnel!Q28&lt;=CONFIG!$D$74),0,CONFIG!$D$72*Personnel!Q28)</f>
        <v>0</v>
      </c>
      <c r="O29" s="10">
        <f>SUM(C29:N29)</f>
        <v>0</v>
      </c>
      <c r="P29" s="10">
        <f>IF((Personnel!S28&lt;=CONFIG!$D$74),0,CONFIG!$D$72*Personnel!S28)</f>
        <v>0</v>
      </c>
      <c r="Q29" s="10">
        <f>IF((Personnel!T28&lt;=CONFIG!$D$74),0,CONFIG!$D$72*Personnel!T28)</f>
        <v>0</v>
      </c>
      <c r="R29" s="10">
        <f>IF((Personnel!U28&lt;=CONFIG!$D$74),0,CONFIG!$D$72*Personnel!U28)</f>
        <v>0</v>
      </c>
      <c r="S29" s="10">
        <f>IF((Personnel!V28&lt;=CONFIG!$D$74),0,CONFIG!$D$72*Personnel!V28)</f>
        <v>0</v>
      </c>
      <c r="T29" s="10">
        <f>IF((Personnel!W28&lt;=CONFIG!$D$74),0,CONFIG!$D$72*Personnel!W28)</f>
        <v>0</v>
      </c>
      <c r="U29" s="10">
        <f>IF((Personnel!X28&lt;=CONFIG!$D$74),0,CONFIG!$D$72*Personnel!X28)</f>
        <v>0</v>
      </c>
      <c r="V29" s="10">
        <f>IF((Personnel!Y28&lt;=CONFIG!$D$74),0,CONFIG!$D$72*Personnel!Y28)</f>
        <v>0</v>
      </c>
      <c r="W29" s="10">
        <f>IF((Personnel!Z28&lt;=CONFIG!$D$74),0,CONFIG!$D$72*Personnel!Z28)</f>
        <v>0</v>
      </c>
      <c r="X29" s="10">
        <f>IF((Personnel!AA28&lt;=CONFIG!$D$74),0,CONFIG!$D$72*Personnel!AA28)</f>
        <v>0</v>
      </c>
      <c r="Y29" s="10">
        <f>IF((Personnel!AB28&lt;=CONFIG!$D$74),0,CONFIG!$D$72*Personnel!AB28)</f>
        <v>0</v>
      </c>
      <c r="Z29" s="10">
        <f>IF((Personnel!AC28&lt;=CONFIG!$D$74),0,CONFIG!$D$72*Personnel!AC28)</f>
        <v>0</v>
      </c>
      <c r="AA29" s="10">
        <f>IF((Personnel!AD28&lt;=CONFIG!$D$74),0,CONFIG!$D$72*Personnel!AD28)</f>
        <v>0</v>
      </c>
      <c r="AB29" s="10">
        <f>SUM(P29:AA29)</f>
        <v>0</v>
      </c>
      <c r="AC29" s="10">
        <f>IF((Personnel!AF28&lt;=(CONFIG!$D$74*6)),0,CONFIG!$D$72*Personnel!AF28)</f>
        <v>0</v>
      </c>
      <c r="AD29" s="10">
        <f>IF((Personnel!AG28&lt;=(CONFIG!$D$74*6)),0,CONFIG!$D$72*Personnel!AG28)</f>
        <v>0</v>
      </c>
      <c r="AE29" s="10">
        <f>SUM(AC29:AD29)</f>
        <v>0</v>
      </c>
      <c r="AF29" s="10">
        <f>IF((Personnel!AI28&lt;=(CONFIG!$D$74*6)),0,CONFIG!$D$72*Personnel!AI28)</f>
        <v>0</v>
      </c>
      <c r="AG29" s="10">
        <f>IF((Personnel!AJ28&lt;=(CONFIG!$D$74*6)),0,CONFIG!$D$72*Personnel!AJ28)</f>
        <v>0</v>
      </c>
      <c r="AH29" s="10">
        <f>SUM(AF29:AG29)</f>
        <v>0</v>
      </c>
      <c r="AI29" s="10">
        <f>IF((Personnel!AL28&lt;=(CONFIG!$D$74*6)),0,CONFIG!$D$72*Personnel!AL28)</f>
        <v>0</v>
      </c>
      <c r="AJ29" s="10">
        <f>IF((Personnel!AM28&lt;=(CONFIG!$D$74*6)),0,CONFIG!$D$72*Personnel!AM28)</f>
        <v>0</v>
      </c>
      <c r="AK29" s="10">
        <f>SUM(AI29:AJ29)</f>
        <v>0</v>
      </c>
      <c r="AL29" s="10">
        <f>IF((Personnel!AO28&lt;=(CONFIG!$D$74*6)),0,CONFIG!$D$72*Personnel!AO28)</f>
        <v>0</v>
      </c>
      <c r="AM29" s="10">
        <f>IF((Personnel!AP28&lt;=(CONFIG!$D$74*6)),0,CONFIG!$D$72*Personnel!AP28)</f>
        <v>0</v>
      </c>
      <c r="AN29" s="10">
        <f>SUM(AL29:AM29)</f>
        <v>0</v>
      </c>
      <c r="AO29" s="10">
        <f>IF((Personnel!AR28&lt;=(CONFIG!$D$74*6)),0,CONFIG!$D$72*Personnel!AR28)</f>
        <v>0</v>
      </c>
      <c r="AP29" s="10">
        <f>IF((Personnel!AS28&lt;=(CONFIG!$D$74*6)),0,CONFIG!$D$72*Personnel!AS28)</f>
        <v>0</v>
      </c>
      <c r="AQ29" s="10">
        <f>SUM(AO29:AP29)</f>
        <v>0</v>
      </c>
      <c r="AR29" s="10">
        <f>IF((Personnel!AU28&lt;=(CONFIG!$D$74*6)),0,CONFIG!$D$72*Personnel!AU28)</f>
        <v>0</v>
      </c>
      <c r="AS29" s="10">
        <f>IF((Personnel!AV28&lt;=(CONFIG!$D$74*6)),0,CONFIG!$D$72*Personnel!AV28)</f>
        <v>0</v>
      </c>
      <c r="AT29" s="10">
        <f>SUM(AR29:AS29)</f>
        <v>0</v>
      </c>
      <c r="AU29" s="10">
        <f>IF((Personnel!AX28&lt;=(CONFIG!$D$74*6)),0,CONFIG!$D$72*Personnel!AX28)</f>
        <v>0</v>
      </c>
      <c r="AV29" s="10">
        <f>IF((Personnel!AY28&lt;=(CONFIG!$D$74*6)),0,CONFIG!$D$72*Personnel!AY28)</f>
        <v>0</v>
      </c>
      <c r="AW29" s="10">
        <f>SUM(AU29:AV29)</f>
        <v>0</v>
      </c>
    </row>
    <row r="30">
      <c r="C30" s="10">
        <f>IF((Personnel!F29&lt;=CONFIG!$D$74),0,CONFIG!$D$72*Personnel!F29)</f>
        <v>0</v>
      </c>
      <c r="D30" s="10">
        <f>IF((Personnel!G29&lt;=CONFIG!$D$74),0,CONFIG!$D$72*Personnel!G29)</f>
        <v>0</v>
      </c>
      <c r="E30" s="10">
        <f>IF((Personnel!H29&lt;=CONFIG!$D$74),0,CONFIG!$D$72*Personnel!H29)</f>
        <v>0</v>
      </c>
      <c r="F30" s="10">
        <f>IF((Personnel!I29&lt;=CONFIG!$D$74),0,CONFIG!$D$72*Personnel!I29)</f>
        <v>0</v>
      </c>
      <c r="G30" s="10">
        <f>IF((Personnel!J29&lt;=CONFIG!$D$74),0,CONFIG!$D$72*Personnel!J29)</f>
        <v>0</v>
      </c>
      <c r="H30" s="10">
        <f>IF((Personnel!K29&lt;=CONFIG!$D$74),0,CONFIG!$D$72*Personnel!K29)</f>
        <v>0</v>
      </c>
      <c r="I30" s="10">
        <f>IF((Personnel!L29&lt;=CONFIG!$D$74),0,CONFIG!$D$72*Personnel!L29)</f>
        <v>0</v>
      </c>
      <c r="J30" s="10">
        <f>IF((Personnel!M29&lt;=CONFIG!$D$74),0,CONFIG!$D$72*Personnel!M29)</f>
        <v>0</v>
      </c>
      <c r="K30" s="10">
        <f>IF((Personnel!N29&lt;=CONFIG!$D$74),0,CONFIG!$D$72*Personnel!N29)</f>
        <v>0</v>
      </c>
      <c r="L30" s="10">
        <f>IF((Personnel!O29&lt;=CONFIG!$D$74),0,CONFIG!$D$72*Personnel!O29)</f>
        <v>0</v>
      </c>
      <c r="M30" s="10">
        <f>IF((Personnel!P29&lt;=CONFIG!$D$74),0,CONFIG!$D$72*Personnel!P29)</f>
        <v>0</v>
      </c>
      <c r="N30" s="10">
        <f>IF((Personnel!Q29&lt;=CONFIG!$D$74),0,CONFIG!$D$72*Personnel!Q29)</f>
        <v>0</v>
      </c>
      <c r="O30" s="10">
        <f>SUM(C30:N30)</f>
        <v>0</v>
      </c>
      <c r="P30" s="10">
        <f>IF((Personnel!S29&lt;=CONFIG!$D$74),0,CONFIG!$D$72*Personnel!S29)</f>
        <v>0</v>
      </c>
      <c r="Q30" s="10">
        <f>IF((Personnel!T29&lt;=CONFIG!$D$74),0,CONFIG!$D$72*Personnel!T29)</f>
        <v>0</v>
      </c>
      <c r="R30" s="10">
        <f>IF((Personnel!U29&lt;=CONFIG!$D$74),0,CONFIG!$D$72*Personnel!U29)</f>
        <v>0</v>
      </c>
      <c r="S30" s="10">
        <f>IF((Personnel!V29&lt;=CONFIG!$D$74),0,CONFIG!$D$72*Personnel!V29)</f>
        <v>0</v>
      </c>
      <c r="T30" s="10">
        <f>IF((Personnel!W29&lt;=CONFIG!$D$74),0,CONFIG!$D$72*Personnel!W29)</f>
        <v>0</v>
      </c>
      <c r="U30" s="10">
        <f>IF((Personnel!X29&lt;=CONFIG!$D$74),0,CONFIG!$D$72*Personnel!X29)</f>
        <v>0</v>
      </c>
      <c r="V30" s="10">
        <f>IF((Personnel!Y29&lt;=CONFIG!$D$74),0,CONFIG!$D$72*Personnel!Y29)</f>
        <v>0</v>
      </c>
      <c r="W30" s="10">
        <f>IF((Personnel!Z29&lt;=CONFIG!$D$74),0,CONFIG!$D$72*Personnel!Z29)</f>
        <v>0</v>
      </c>
      <c r="X30" s="10">
        <f>IF((Personnel!AA29&lt;=CONFIG!$D$74),0,CONFIG!$D$72*Personnel!AA29)</f>
        <v>0</v>
      </c>
      <c r="Y30" s="10">
        <f>IF((Personnel!AB29&lt;=CONFIG!$D$74),0,CONFIG!$D$72*Personnel!AB29)</f>
        <v>0</v>
      </c>
      <c r="Z30" s="10">
        <f>IF((Personnel!AC29&lt;=CONFIG!$D$74),0,CONFIG!$D$72*Personnel!AC29)</f>
        <v>0</v>
      </c>
      <c r="AA30" s="10">
        <f>IF((Personnel!AD29&lt;=CONFIG!$D$74),0,CONFIG!$D$72*Personnel!AD29)</f>
        <v>0</v>
      </c>
      <c r="AB30" s="10">
        <f>SUM(P30:AA30)</f>
        <v>0</v>
      </c>
      <c r="AC30" s="10">
        <f>IF((Personnel!AF29&lt;=(CONFIG!$D$74*6)),0,CONFIG!$D$72*Personnel!AF29)</f>
        <v>0</v>
      </c>
      <c r="AD30" s="10">
        <f>IF((Personnel!AG29&lt;=(CONFIG!$D$74*6)),0,CONFIG!$D$72*Personnel!AG29)</f>
        <v>0</v>
      </c>
      <c r="AE30" s="10">
        <f>SUM(AC30:AD30)</f>
        <v>0</v>
      </c>
      <c r="AF30" s="10">
        <f>IF((Personnel!AI29&lt;=(CONFIG!$D$74*6)),0,CONFIG!$D$72*Personnel!AI29)</f>
        <v>0</v>
      </c>
      <c r="AG30" s="10">
        <f>IF((Personnel!AJ29&lt;=(CONFIG!$D$74*6)),0,CONFIG!$D$72*Personnel!AJ29)</f>
        <v>0</v>
      </c>
      <c r="AH30" s="10">
        <f>SUM(AF30:AG30)</f>
        <v>0</v>
      </c>
      <c r="AI30" s="10">
        <f>IF((Personnel!AL29&lt;=(CONFIG!$D$74*6)),0,CONFIG!$D$72*Personnel!AL29)</f>
        <v>0</v>
      </c>
      <c r="AJ30" s="10">
        <f>IF((Personnel!AM29&lt;=(CONFIG!$D$74*6)),0,CONFIG!$D$72*Personnel!AM29)</f>
        <v>0</v>
      </c>
      <c r="AK30" s="10">
        <f>SUM(AI30:AJ30)</f>
        <v>0</v>
      </c>
      <c r="AL30" s="10">
        <f>IF((Personnel!AO29&lt;=(CONFIG!$D$74*6)),0,CONFIG!$D$72*Personnel!AO29)</f>
        <v>0</v>
      </c>
      <c r="AM30" s="10">
        <f>IF((Personnel!AP29&lt;=(CONFIG!$D$74*6)),0,CONFIG!$D$72*Personnel!AP29)</f>
        <v>0</v>
      </c>
      <c r="AN30" s="10">
        <f>SUM(AL30:AM30)</f>
        <v>0</v>
      </c>
      <c r="AO30" s="10">
        <f>IF((Personnel!AR29&lt;=(CONFIG!$D$74*6)),0,CONFIG!$D$72*Personnel!AR29)</f>
        <v>0</v>
      </c>
      <c r="AP30" s="10">
        <f>IF((Personnel!AS29&lt;=(CONFIG!$D$74*6)),0,CONFIG!$D$72*Personnel!AS29)</f>
        <v>0</v>
      </c>
      <c r="AQ30" s="10">
        <f>SUM(AO30:AP30)</f>
        <v>0</v>
      </c>
      <c r="AR30" s="10">
        <f>IF((Personnel!AU29&lt;=(CONFIG!$D$74*6)),0,CONFIG!$D$72*Personnel!AU29)</f>
        <v>0</v>
      </c>
      <c r="AS30" s="10">
        <f>IF((Personnel!AV29&lt;=(CONFIG!$D$74*6)),0,CONFIG!$D$72*Personnel!AV29)</f>
        <v>0</v>
      </c>
      <c r="AT30" s="10">
        <f>SUM(AR30:AS30)</f>
        <v>0</v>
      </c>
      <c r="AU30" s="10">
        <f>IF((Personnel!AX29&lt;=(CONFIG!$D$74*6)),0,CONFIG!$D$72*Personnel!AX29)</f>
        <v>0</v>
      </c>
      <c r="AV30" s="10">
        <f>IF((Personnel!AY29&lt;=(CONFIG!$D$74*6)),0,CONFIG!$D$72*Personnel!AY29)</f>
        <v>0</v>
      </c>
      <c r="AW30" s="10">
        <f>SUM(AU30:AV30)</f>
        <v>0</v>
      </c>
    </row>
    <row r="31">
      <c r="C31" s="10">
        <f>SUM(C11:C30)</f>
        <v>0</v>
      </c>
      <c r="D31" s="10">
        <f>SUM(D11:D30)</f>
        <v>0</v>
      </c>
      <c r="E31" s="10">
        <f>SUM(E11:E30)</f>
        <v>0</v>
      </c>
      <c r="F31" s="10">
        <f>SUM(F11:F30)</f>
        <v>0</v>
      </c>
      <c r="G31" s="10">
        <f>SUM(G11:G30)</f>
        <v>0</v>
      </c>
      <c r="H31" s="10">
        <f>SUM(H11:H30)</f>
        <v>0</v>
      </c>
      <c r="I31" s="10">
        <f>SUM(I11:I30)</f>
        <v>0</v>
      </c>
      <c r="J31" s="10">
        <f>SUM(J11:J30)</f>
        <v>0</v>
      </c>
      <c r="K31" s="10">
        <f>SUM(K11:K30)</f>
        <v>0</v>
      </c>
      <c r="L31" s="10">
        <f>SUM(L11:L30)</f>
        <v>0</v>
      </c>
      <c r="M31" s="10">
        <f>SUM(M11:M30)</f>
        <v>0</v>
      </c>
      <c r="N31" s="10">
        <f>SUM(N11:N30)</f>
        <v>0</v>
      </c>
      <c r="O31" s="10">
        <f>SUM(C31:N31)</f>
        <v>0</v>
      </c>
      <c r="P31" s="10">
        <f>SUM(P11:P30)</f>
        <v>0</v>
      </c>
      <c r="Q31" s="10">
        <f>SUM(Q11:Q30)</f>
        <v>0</v>
      </c>
      <c r="R31" s="10">
        <f>SUM(R11:R30)</f>
        <v>0</v>
      </c>
      <c r="S31" s="10">
        <f>SUM(S11:S30)</f>
        <v>0</v>
      </c>
      <c r="T31" s="10">
        <f>SUM(T11:T30)</f>
        <v>0</v>
      </c>
      <c r="U31" s="10">
        <f>SUM(U11:U30)</f>
        <v>0</v>
      </c>
      <c r="V31" s="10">
        <f>SUM(V11:V30)</f>
        <v>0</v>
      </c>
      <c r="W31" s="10">
        <f>SUM(W11:W30)</f>
        <v>0</v>
      </c>
      <c r="X31" s="10">
        <f>SUM(X11:X30)</f>
        <v>0</v>
      </c>
      <c r="Y31" s="10">
        <f>SUM(Y11:Y30)</f>
        <v>0</v>
      </c>
      <c r="Z31" s="10">
        <f>SUM(Z11:Z30)</f>
        <v>0</v>
      </c>
      <c r="AA31" s="10">
        <f>SUM(AA11:AA30)</f>
        <v>0</v>
      </c>
      <c r="AB31" s="10">
        <f>SUM(P31:AA31)</f>
        <v>0</v>
      </c>
      <c r="AC31" s="10">
        <f>SUM(AC11:AC30)</f>
        <v>0</v>
      </c>
      <c r="AD31" s="10">
        <f>SUM(AD11:AD30)</f>
        <v>0</v>
      </c>
      <c r="AE31" s="10">
        <f>SUM(AC31:AD31)</f>
        <v>0</v>
      </c>
      <c r="AF31" s="10">
        <f>SUM(AF11:AF30)</f>
        <v>0</v>
      </c>
      <c r="AG31" s="10">
        <f>SUM(AG11:AG30)</f>
        <v>0</v>
      </c>
      <c r="AH31" s="10">
        <f>SUM(AF31:AG31)</f>
        <v>0</v>
      </c>
      <c r="AI31" s="10">
        <f>SUM(AI11:AI30)</f>
        <v>0</v>
      </c>
      <c r="AJ31" s="10">
        <f>SUM(AJ11:AJ30)</f>
        <v>0</v>
      </c>
      <c r="AK31" s="10">
        <f>SUM(AI31:AJ31)</f>
        <v>0</v>
      </c>
      <c r="AL31" s="10">
        <f>SUM(AL11:AL30)</f>
        <v>0</v>
      </c>
      <c r="AM31" s="10">
        <f>SUM(AM11:AM30)</f>
        <v>0</v>
      </c>
      <c r="AN31" s="10">
        <f>SUM(AL31:AM31)</f>
        <v>0</v>
      </c>
      <c r="AO31" s="10">
        <f>SUM(AO11:AO30)</f>
        <v>0</v>
      </c>
      <c r="AP31" s="10">
        <f>SUM(AP11:AP30)</f>
        <v>0</v>
      </c>
      <c r="AQ31" s="10">
        <f>SUM(AO31:AP31)</f>
        <v>0</v>
      </c>
      <c r="AR31" s="10">
        <f>SUM(AR11:AR30)</f>
        <v>0</v>
      </c>
      <c r="AS31" s="10">
        <f>SUM(AS11:AS30)</f>
        <v>0</v>
      </c>
      <c r="AT31" s="10">
        <f>SUM(AR31:AS31)</f>
        <v>0</v>
      </c>
      <c r="AU31" s="10">
        <f>SUM(AU11:AU30)</f>
        <v>0</v>
      </c>
      <c r="AV31" s="10">
        <f>SUM(AV11:AV30)</f>
        <v>0</v>
      </c>
      <c r="AW31" s="10">
        <f>SUM(AU31:AV31)</f>
        <v>0</v>
      </c>
    </row>
    <row r="32"/>
    <row r="33">
      <c r="C33" t="str">
        <v>Charges de personnel totale</v>
      </c>
    </row>
    <row r="34">
      <c r="C34">
        <f>+C9</f>
        <v>2021</v>
      </c>
      <c r="P34">
        <f>+P9</f>
        <v>2022</v>
      </c>
      <c r="AC34">
        <f>+AC9</f>
        <v>2023</v>
      </c>
      <c r="AF34">
        <f>+AF9</f>
        <v>2024</v>
      </c>
      <c r="AI34">
        <f>+AI9</f>
        <v>2025</v>
      </c>
      <c r="AL34">
        <f>+AL9</f>
        <v>2026</v>
      </c>
      <c r="AO34">
        <f>+AO9</f>
        <v>2027</v>
      </c>
      <c r="AR34">
        <f>+AR9</f>
        <v>2028</v>
      </c>
      <c r="AU34">
        <f>+AU9</f>
        <v>2029</v>
      </c>
    </row>
    <row r="35">
      <c r="C35" s="9">
        <f>CONFIG!$D$7</f>
        <v>44197</v>
      </c>
      <c r="D35" s="9">
        <f>DATE(YEAR(C35),MONTH(C35)+1,DAY(C35))</f>
        <v>44228</v>
      </c>
      <c r="E35" s="9">
        <f>DATE(YEAR(D35),MONTH(D35)+1,DAY(D35))</f>
        <v>44256</v>
      </c>
      <c r="F35" s="9">
        <f>DATE(YEAR(E35),MONTH(E35)+1,DAY(E35))</f>
        <v>44287</v>
      </c>
      <c r="G35" s="9">
        <f>DATE(YEAR(F35),MONTH(F35)+1,DAY(F35))</f>
        <v>44317</v>
      </c>
      <c r="H35" s="9">
        <f>DATE(YEAR(G35),MONTH(G35)+1,DAY(G35))</f>
        <v>44348</v>
      </c>
      <c r="I35" s="9">
        <f>DATE(YEAR(H35),MONTH(H35)+1,DAY(H35))</f>
        <v>44378</v>
      </c>
      <c r="J35" s="9">
        <f>DATE(YEAR(I35),MONTH(I35)+1,DAY(I35))</f>
        <v>44409</v>
      </c>
      <c r="K35" s="9">
        <f>DATE(YEAR(J35),MONTH(J35)+1,DAY(J35))</f>
        <v>44440</v>
      </c>
      <c r="L35" s="9">
        <f>DATE(YEAR(K35),MONTH(K35)+1,DAY(K35))</f>
        <v>44470</v>
      </c>
      <c r="M35" s="9">
        <f>DATE(YEAR(L35),MONTH(L35)+1,DAY(L35))</f>
        <v>44501</v>
      </c>
      <c r="N35" s="9">
        <f>DATE(YEAR(M35),MONTH(M35)+1,DAY(M35))</f>
        <v>44531</v>
      </c>
      <c r="O35" t="str">
        <v xml:space="preserve">Total </v>
      </c>
      <c r="P35" s="9">
        <f>DATE(YEAR(N35),MONTH(N35)+1,DAY(N35))</f>
        <v>44562</v>
      </c>
      <c r="Q35" s="9">
        <f>DATE(YEAR(P35),MONTH(P35)+1,DAY(P35))</f>
        <v>44593</v>
      </c>
      <c r="R35" s="9">
        <f>DATE(YEAR(Q35),MONTH(Q35)+1,DAY(Q35))</f>
        <v>44621</v>
      </c>
      <c r="S35" s="9">
        <f>DATE(YEAR(R35),MONTH(R35)+1,DAY(R35))</f>
        <v>44652</v>
      </c>
      <c r="T35" s="9">
        <f>DATE(YEAR(S35),MONTH(S35)+1,DAY(S35))</f>
        <v>44682</v>
      </c>
      <c r="U35" s="9">
        <f>DATE(YEAR(T35),MONTH(T35)+1,DAY(T35))</f>
        <v>44713</v>
      </c>
      <c r="V35" s="9">
        <f>DATE(YEAR(U35),MONTH(U35)+1,DAY(U35))</f>
        <v>44743</v>
      </c>
      <c r="W35" s="9">
        <f>DATE(YEAR(V35),MONTH(V35)+1,DAY(V35))</f>
        <v>44774</v>
      </c>
      <c r="X35" s="9">
        <f>DATE(YEAR(W35),MONTH(W35)+1,DAY(W35))</f>
        <v>44805</v>
      </c>
      <c r="Y35" s="9">
        <f>DATE(YEAR(X35),MONTH(X35)+1,DAY(X35))</f>
        <v>44835</v>
      </c>
      <c r="Z35" s="9">
        <f>DATE(YEAR(Y35),MONTH(Y35)+1,DAY(Y35))</f>
        <v>44866</v>
      </c>
      <c r="AA35" s="9">
        <f>DATE(YEAR(Z35),MONTH(Z35)+1,DAY(Z35))</f>
        <v>44896</v>
      </c>
      <c r="AB35" t="str">
        <v xml:space="preserve">Total </v>
      </c>
      <c r="AC35" t="str">
        <v>S1</v>
      </c>
      <c r="AD35" t="str">
        <v>S2</v>
      </c>
      <c r="AE35" t="str">
        <v xml:space="preserve">Total </v>
      </c>
      <c r="AF35" t="str">
        <v>S1</v>
      </c>
      <c r="AG35" t="str">
        <v>S2</v>
      </c>
      <c r="AH35" t="str">
        <v xml:space="preserve">Total </v>
      </c>
      <c r="AI35" t="str">
        <v>S1</v>
      </c>
      <c r="AJ35" t="str">
        <v>S2</v>
      </c>
      <c r="AK35" t="str">
        <v xml:space="preserve">Total </v>
      </c>
      <c r="AL35" t="str">
        <v>S1</v>
      </c>
      <c r="AM35" t="str">
        <v>S2</v>
      </c>
      <c r="AN35" t="str">
        <v xml:space="preserve">Total </v>
      </c>
      <c r="AO35" t="str">
        <v>S1</v>
      </c>
      <c r="AP35" t="str">
        <v>S2</v>
      </c>
      <c r="AQ35" t="str">
        <v xml:space="preserve">Total </v>
      </c>
      <c r="AR35" t="str">
        <v>S1</v>
      </c>
      <c r="AS35" t="str">
        <v>S2</v>
      </c>
      <c r="AT35" t="str">
        <v xml:space="preserve">Total </v>
      </c>
      <c r="AU35" t="str">
        <v>S1</v>
      </c>
      <c r="AV35" t="str">
        <v>S2</v>
      </c>
      <c r="AW35" t="str">
        <v xml:space="preserve">Total </v>
      </c>
    </row>
    <row r="36">
      <c r="C36" s="10">
        <f>Personnel!F10+C11</f>
        <v>0</v>
      </c>
      <c r="D36" s="10">
        <f>Personnel!G10+D11</f>
        <v>0</v>
      </c>
      <c r="E36" s="10">
        <f>Personnel!H10+E11</f>
        <v>0</v>
      </c>
      <c r="F36" s="10">
        <f>Personnel!I10+F11</f>
        <v>0</v>
      </c>
      <c r="G36" s="10">
        <f>Personnel!J10+G11</f>
        <v>0</v>
      </c>
      <c r="H36" s="10">
        <f>Personnel!K10+H11</f>
        <v>0</v>
      </c>
      <c r="I36" s="10">
        <f>Personnel!L10+I11</f>
        <v>0</v>
      </c>
      <c r="J36" s="10">
        <f>Personnel!M10+J11</f>
        <v>0</v>
      </c>
      <c r="K36" s="10">
        <f>Personnel!N10+K11</f>
        <v>0</v>
      </c>
      <c r="L36" s="10">
        <f>Personnel!O10+L11</f>
        <v>0</v>
      </c>
      <c r="M36" s="10">
        <f>Personnel!P10+M11</f>
        <v>0</v>
      </c>
      <c r="N36" s="10">
        <f>Personnel!Q10+N11</f>
        <v>0</v>
      </c>
      <c r="O36" s="10">
        <f>SUM(C36:N36)</f>
        <v>0</v>
      </c>
      <c r="P36" s="10">
        <f>Personnel!S10+P11</f>
        <v>0</v>
      </c>
      <c r="Q36" s="10">
        <f>Personnel!T10+Q11</f>
        <v>0</v>
      </c>
      <c r="R36" s="10">
        <f>Personnel!U10+R11</f>
        <v>0</v>
      </c>
      <c r="S36" s="10">
        <f>Personnel!V10+S11</f>
        <v>0</v>
      </c>
      <c r="T36" s="10">
        <f>Personnel!W10+T11</f>
        <v>0</v>
      </c>
      <c r="U36" s="10">
        <f>Personnel!X10+U11</f>
        <v>0</v>
      </c>
      <c r="V36" s="10">
        <f>Personnel!Y10+V11</f>
        <v>0</v>
      </c>
      <c r="W36" s="10">
        <f>Personnel!Z10+W11</f>
        <v>0</v>
      </c>
      <c r="X36" s="10">
        <f>Personnel!AA10+X11</f>
        <v>0</v>
      </c>
      <c r="Y36" s="10">
        <f>Personnel!AB10+Y11</f>
        <v>0</v>
      </c>
      <c r="Z36" s="10">
        <f>Personnel!AC10+Z11</f>
        <v>0</v>
      </c>
      <c r="AA36" s="10">
        <f>Personnel!AD10+AA11</f>
        <v>0</v>
      </c>
      <c r="AB36" s="10">
        <f>SUM(P36:AA36)</f>
        <v>0</v>
      </c>
      <c r="AC36" s="10">
        <f>Personnel!AF10+AC11</f>
        <v>0</v>
      </c>
      <c r="AD36" s="10">
        <f>Personnel!AG10+AD11</f>
        <v>0</v>
      </c>
      <c r="AE36" s="10">
        <f>SUM(AC36:AD36)</f>
        <v>0</v>
      </c>
      <c r="AF36" s="10">
        <f>Personnel!AI10+AF11</f>
        <v>0</v>
      </c>
      <c r="AG36" s="10">
        <f>Personnel!AJ10+AG11</f>
        <v>0</v>
      </c>
      <c r="AH36" s="10">
        <f>SUM(AF36:AG36)</f>
        <v>0</v>
      </c>
      <c r="AI36" s="10">
        <f>Personnel!AL10+AI11</f>
        <v>0</v>
      </c>
      <c r="AJ36" s="10">
        <f>Personnel!AM10+AJ11</f>
        <v>0</v>
      </c>
      <c r="AK36" s="10">
        <f>SUM(AI36:AJ36)</f>
        <v>0</v>
      </c>
      <c r="AL36" s="10">
        <f>Personnel!AO10+AL11</f>
        <v>0</v>
      </c>
      <c r="AM36" s="10">
        <f>Personnel!AP10+AM11</f>
        <v>0</v>
      </c>
      <c r="AN36" s="10">
        <f>SUM(AL36:AM36)</f>
        <v>0</v>
      </c>
      <c r="AO36" s="10">
        <f>Personnel!AR10+AO11</f>
        <v>0</v>
      </c>
      <c r="AP36" s="10">
        <f>Personnel!AS10+AP11</f>
        <v>0</v>
      </c>
      <c r="AQ36" s="10">
        <f>SUM(AO36:AP36)</f>
        <v>0</v>
      </c>
      <c r="AR36" s="10">
        <f>Personnel!AU10+AR11</f>
        <v>0</v>
      </c>
      <c r="AS36" s="10">
        <f>Personnel!AV10+AS11</f>
        <v>0</v>
      </c>
      <c r="AT36" s="10">
        <f>SUM(AR36:AS36)</f>
        <v>0</v>
      </c>
      <c r="AU36" s="10">
        <f>Personnel!AX10+AU11</f>
        <v>0</v>
      </c>
      <c r="AV36" s="10">
        <f>Personnel!AY10+AV11</f>
        <v>0</v>
      </c>
      <c r="AW36" s="10">
        <f>SUM(AU36:AV36)</f>
        <v>0</v>
      </c>
    </row>
    <row r="37">
      <c r="C37" s="10">
        <f>Personnel!F11+C12</f>
        <v>0</v>
      </c>
      <c r="D37" s="10">
        <f>Personnel!G11+D12</f>
        <v>0</v>
      </c>
      <c r="E37" s="10">
        <f>Personnel!H11+E12</f>
        <v>0</v>
      </c>
      <c r="F37" s="10">
        <f>Personnel!I11+F12</f>
        <v>0</v>
      </c>
      <c r="G37" s="10">
        <f>Personnel!J11+G12</f>
        <v>0</v>
      </c>
      <c r="H37" s="10">
        <f>Personnel!K11+H12</f>
        <v>0</v>
      </c>
      <c r="I37" s="10">
        <f>Personnel!L11+I12</f>
        <v>0</v>
      </c>
      <c r="J37" s="10">
        <f>Personnel!M11+J12</f>
        <v>0</v>
      </c>
      <c r="K37" s="10">
        <f>Personnel!N11+K12</f>
        <v>0</v>
      </c>
      <c r="L37" s="10">
        <f>Personnel!O11+L12</f>
        <v>0</v>
      </c>
      <c r="M37" s="10">
        <f>Personnel!P11+M12</f>
        <v>0</v>
      </c>
      <c r="N37" s="10">
        <f>Personnel!Q11+N12</f>
        <v>0</v>
      </c>
      <c r="O37" s="10">
        <f>SUM(C37:N37)</f>
        <v>0</v>
      </c>
      <c r="P37" s="10">
        <f>Personnel!S11+P12</f>
        <v>0</v>
      </c>
      <c r="Q37" s="10">
        <f>Personnel!T11+Q12</f>
        <v>0</v>
      </c>
      <c r="R37" s="10">
        <f>Personnel!U11+R12</f>
        <v>0</v>
      </c>
      <c r="S37" s="10">
        <f>Personnel!V11+S12</f>
        <v>0</v>
      </c>
      <c r="T37" s="10">
        <f>Personnel!W11+T12</f>
        <v>0</v>
      </c>
      <c r="U37" s="10">
        <f>Personnel!X11+U12</f>
        <v>0</v>
      </c>
      <c r="V37" s="10">
        <f>Personnel!Y11+V12</f>
        <v>0</v>
      </c>
      <c r="W37" s="10">
        <f>Personnel!Z11+W12</f>
        <v>0</v>
      </c>
      <c r="X37" s="10">
        <f>Personnel!AA11+X12</f>
        <v>0</v>
      </c>
      <c r="Y37" s="10">
        <f>Personnel!AB11+Y12</f>
        <v>0</v>
      </c>
      <c r="Z37" s="10">
        <f>Personnel!AC11+Z12</f>
        <v>0</v>
      </c>
      <c r="AA37" s="10">
        <f>Personnel!AD11+AA12</f>
        <v>0</v>
      </c>
      <c r="AB37" s="10">
        <f>SUM(P37:AA37)</f>
        <v>0</v>
      </c>
      <c r="AC37" s="10">
        <f>Personnel!AF11+AC12</f>
        <v>0</v>
      </c>
      <c r="AD37" s="10">
        <f>Personnel!AG11+AD12</f>
        <v>0</v>
      </c>
      <c r="AE37" s="10">
        <f>SUM(AC37:AD37)</f>
        <v>0</v>
      </c>
      <c r="AF37" s="10">
        <f>Personnel!AI11+AF12</f>
        <v>0</v>
      </c>
      <c r="AG37" s="10">
        <f>Personnel!AJ11+AG12</f>
        <v>0</v>
      </c>
      <c r="AH37" s="10">
        <f>SUM(AF37:AG37)</f>
        <v>0</v>
      </c>
      <c r="AI37" s="10">
        <f>Personnel!AL11+AI12</f>
        <v>0</v>
      </c>
      <c r="AJ37" s="10">
        <f>Personnel!AM11+AJ12</f>
        <v>0</v>
      </c>
      <c r="AK37" s="10">
        <f>SUM(AI37:AJ37)</f>
        <v>0</v>
      </c>
      <c r="AL37" s="10">
        <f>Personnel!AO11+AL12</f>
        <v>0</v>
      </c>
      <c r="AM37" s="10">
        <f>Personnel!AP11+AM12</f>
        <v>0</v>
      </c>
      <c r="AN37" s="10">
        <f>SUM(AL37:AM37)</f>
        <v>0</v>
      </c>
      <c r="AO37" s="10">
        <f>Personnel!AR11+AO12</f>
        <v>0</v>
      </c>
      <c r="AP37" s="10">
        <f>Personnel!AS11+AP12</f>
        <v>0</v>
      </c>
      <c r="AQ37" s="10">
        <f>SUM(AO37:AP37)</f>
        <v>0</v>
      </c>
      <c r="AR37" s="10">
        <f>Personnel!AU11+AR12</f>
        <v>0</v>
      </c>
      <c r="AS37" s="10">
        <f>Personnel!AV11+AS12</f>
        <v>0</v>
      </c>
      <c r="AT37" s="10">
        <f>SUM(AR37:AS37)</f>
        <v>0</v>
      </c>
      <c r="AU37" s="10">
        <f>Personnel!AX11+AU12</f>
        <v>0</v>
      </c>
      <c r="AV37" s="10">
        <f>Personnel!AY11+AV12</f>
        <v>0</v>
      </c>
      <c r="AW37" s="10">
        <f>SUM(AU37:AV37)</f>
        <v>0</v>
      </c>
    </row>
    <row r="38">
      <c r="C38" s="10">
        <f>Personnel!F12+C13</f>
        <v>0</v>
      </c>
      <c r="D38" s="10">
        <f>Personnel!G12+D13</f>
        <v>0</v>
      </c>
      <c r="E38" s="10">
        <f>Personnel!H12+E13</f>
        <v>0</v>
      </c>
      <c r="F38" s="10">
        <f>Personnel!I12+F13</f>
        <v>0</v>
      </c>
      <c r="G38" s="10">
        <f>Personnel!J12+G13</f>
        <v>0</v>
      </c>
      <c r="H38" s="10">
        <f>Personnel!K12+H13</f>
        <v>0</v>
      </c>
      <c r="I38" s="10">
        <f>Personnel!L12+I13</f>
        <v>0</v>
      </c>
      <c r="J38" s="10">
        <f>Personnel!M12+J13</f>
        <v>0</v>
      </c>
      <c r="K38" s="10">
        <f>Personnel!N12+K13</f>
        <v>0</v>
      </c>
      <c r="L38" s="10">
        <f>Personnel!O12+L13</f>
        <v>0</v>
      </c>
      <c r="M38" s="10">
        <f>Personnel!P12+M13</f>
        <v>0</v>
      </c>
      <c r="N38" s="10">
        <f>Personnel!Q12+N13</f>
        <v>0</v>
      </c>
      <c r="O38" s="10">
        <f>SUM(C38:N38)</f>
        <v>0</v>
      </c>
      <c r="P38" s="10">
        <f>Personnel!S12+P13</f>
        <v>0</v>
      </c>
      <c r="Q38" s="10">
        <f>Personnel!T12+Q13</f>
        <v>0</v>
      </c>
      <c r="R38" s="10">
        <f>Personnel!U12+R13</f>
        <v>0</v>
      </c>
      <c r="S38" s="10">
        <f>Personnel!V12+S13</f>
        <v>0</v>
      </c>
      <c r="T38" s="10">
        <f>Personnel!W12+T13</f>
        <v>0</v>
      </c>
      <c r="U38" s="10">
        <f>Personnel!X12+U13</f>
        <v>0</v>
      </c>
      <c r="V38" s="10">
        <f>Personnel!Y12+V13</f>
        <v>0</v>
      </c>
      <c r="W38" s="10">
        <f>Personnel!Z12+W13</f>
        <v>0</v>
      </c>
      <c r="X38" s="10">
        <f>Personnel!AA12+X13</f>
        <v>0</v>
      </c>
      <c r="Y38" s="10">
        <f>Personnel!AB12+Y13</f>
        <v>0</v>
      </c>
      <c r="Z38" s="10">
        <f>Personnel!AC12+Z13</f>
        <v>0</v>
      </c>
      <c r="AA38" s="10">
        <f>Personnel!AD12+AA13</f>
        <v>0</v>
      </c>
      <c r="AB38" s="10">
        <f>SUM(P38:AA38)</f>
        <v>0</v>
      </c>
      <c r="AC38" s="10">
        <f>Personnel!AF12+AC13</f>
        <v>0</v>
      </c>
      <c r="AD38" s="10">
        <f>Personnel!AG12+AD13</f>
        <v>0</v>
      </c>
      <c r="AE38" s="10">
        <f>SUM(AC38:AD38)</f>
        <v>0</v>
      </c>
      <c r="AF38" s="10">
        <f>Personnel!AI12+AF13</f>
        <v>0</v>
      </c>
      <c r="AG38" s="10">
        <f>Personnel!AJ12+AG13</f>
        <v>0</v>
      </c>
      <c r="AH38" s="10">
        <f>SUM(AF38:AG38)</f>
        <v>0</v>
      </c>
      <c r="AI38" s="10">
        <f>Personnel!AL12+AI13</f>
        <v>0</v>
      </c>
      <c r="AJ38" s="10">
        <f>Personnel!AM12+AJ13</f>
        <v>0</v>
      </c>
      <c r="AK38" s="10">
        <f>SUM(AI38:AJ38)</f>
        <v>0</v>
      </c>
      <c r="AL38" s="10">
        <f>Personnel!AO12+AL13</f>
        <v>0</v>
      </c>
      <c r="AM38" s="10">
        <f>Personnel!AP12+AM13</f>
        <v>0</v>
      </c>
      <c r="AN38" s="10">
        <f>SUM(AL38:AM38)</f>
        <v>0</v>
      </c>
      <c r="AO38" s="10">
        <f>Personnel!AR12+AO13</f>
        <v>0</v>
      </c>
      <c r="AP38" s="10">
        <f>Personnel!AS12+AP13</f>
        <v>0</v>
      </c>
      <c r="AQ38" s="10">
        <f>SUM(AO38:AP38)</f>
        <v>0</v>
      </c>
      <c r="AR38" s="10">
        <f>Personnel!AU12+AR13</f>
        <v>0</v>
      </c>
      <c r="AS38" s="10">
        <f>Personnel!AV12+AS13</f>
        <v>0</v>
      </c>
      <c r="AT38" s="10">
        <f>SUM(AR38:AS38)</f>
        <v>0</v>
      </c>
      <c r="AU38" s="10">
        <f>Personnel!AX12+AU13</f>
        <v>0</v>
      </c>
      <c r="AV38" s="10">
        <f>Personnel!AY12+AV13</f>
        <v>0</v>
      </c>
      <c r="AW38" s="10">
        <f>SUM(AU38:AV38)</f>
        <v>0</v>
      </c>
    </row>
    <row r="39">
      <c r="C39" s="10">
        <f>Personnel!F13+C14</f>
        <v>0</v>
      </c>
      <c r="D39" s="10">
        <f>Personnel!G13+D14</f>
        <v>0</v>
      </c>
      <c r="E39" s="10">
        <f>Personnel!H13+E14</f>
        <v>0</v>
      </c>
      <c r="F39" s="10">
        <f>Personnel!I13+F14</f>
        <v>0</v>
      </c>
      <c r="G39" s="10">
        <f>Personnel!J13+G14</f>
        <v>0</v>
      </c>
      <c r="H39" s="10">
        <f>Personnel!K13+H14</f>
        <v>0</v>
      </c>
      <c r="I39" s="10">
        <f>Personnel!L13+I14</f>
        <v>0</v>
      </c>
      <c r="J39" s="10">
        <f>Personnel!M13+J14</f>
        <v>0</v>
      </c>
      <c r="K39" s="10">
        <f>Personnel!N13+K14</f>
        <v>0</v>
      </c>
      <c r="L39" s="10">
        <f>Personnel!O13+L14</f>
        <v>0</v>
      </c>
      <c r="M39" s="10">
        <f>Personnel!P13+M14</f>
        <v>0</v>
      </c>
      <c r="N39" s="10">
        <f>Personnel!Q13+N14</f>
        <v>0</v>
      </c>
      <c r="O39" s="10">
        <f>SUM(C39:N39)</f>
        <v>0</v>
      </c>
      <c r="P39" s="10">
        <f>Personnel!S13+P14</f>
        <v>0</v>
      </c>
      <c r="Q39" s="10">
        <f>Personnel!T13+Q14</f>
        <v>0</v>
      </c>
      <c r="R39" s="10">
        <f>Personnel!U13+R14</f>
        <v>0</v>
      </c>
      <c r="S39" s="10">
        <f>Personnel!V13+S14</f>
        <v>0</v>
      </c>
      <c r="T39" s="10">
        <f>Personnel!W13+T14</f>
        <v>0</v>
      </c>
      <c r="U39" s="10">
        <f>Personnel!X13+U14</f>
        <v>0</v>
      </c>
      <c r="V39" s="10">
        <f>Personnel!Y13+V14</f>
        <v>0</v>
      </c>
      <c r="W39" s="10">
        <f>Personnel!Z13+W14</f>
        <v>0</v>
      </c>
      <c r="X39" s="10">
        <f>Personnel!AA13+X14</f>
        <v>0</v>
      </c>
      <c r="Y39" s="10">
        <f>Personnel!AB13+Y14</f>
        <v>0</v>
      </c>
      <c r="Z39" s="10">
        <f>Personnel!AC13+Z14</f>
        <v>0</v>
      </c>
      <c r="AA39" s="10">
        <f>Personnel!AD13+AA14</f>
        <v>0</v>
      </c>
      <c r="AB39" s="10">
        <f>SUM(P39:AA39)</f>
        <v>0</v>
      </c>
      <c r="AC39" s="10">
        <f>Personnel!AF13+AC14</f>
        <v>0</v>
      </c>
      <c r="AD39" s="10">
        <f>Personnel!AG13+AD14</f>
        <v>0</v>
      </c>
      <c r="AE39" s="10">
        <f>SUM(AC39:AD39)</f>
        <v>0</v>
      </c>
      <c r="AF39" s="10">
        <f>Personnel!AI13+AF14</f>
        <v>0</v>
      </c>
      <c r="AG39" s="10">
        <f>Personnel!AJ13+AG14</f>
        <v>0</v>
      </c>
      <c r="AH39" s="10">
        <f>SUM(AF39:AG39)</f>
        <v>0</v>
      </c>
      <c r="AI39" s="10">
        <f>Personnel!AL13+AI14</f>
        <v>0</v>
      </c>
      <c r="AJ39" s="10">
        <f>Personnel!AM13+AJ14</f>
        <v>0</v>
      </c>
      <c r="AK39" s="10">
        <f>SUM(AI39:AJ39)</f>
        <v>0</v>
      </c>
      <c r="AL39" s="10">
        <f>Personnel!AO13+AL14</f>
        <v>0</v>
      </c>
      <c r="AM39" s="10">
        <f>Personnel!AP13+AM14</f>
        <v>0</v>
      </c>
      <c r="AN39" s="10">
        <f>SUM(AL39:AM39)</f>
        <v>0</v>
      </c>
      <c r="AO39" s="10">
        <f>Personnel!AR13+AO14</f>
        <v>0</v>
      </c>
      <c r="AP39" s="10">
        <f>Personnel!AS13+AP14</f>
        <v>0</v>
      </c>
      <c r="AQ39" s="10">
        <f>SUM(AO39:AP39)</f>
        <v>0</v>
      </c>
      <c r="AR39" s="10">
        <f>Personnel!AU13+AR14</f>
        <v>0</v>
      </c>
      <c r="AS39" s="10">
        <f>Personnel!AV13+AS14</f>
        <v>0</v>
      </c>
      <c r="AT39" s="10">
        <f>SUM(AR39:AS39)</f>
        <v>0</v>
      </c>
      <c r="AU39" s="10">
        <f>Personnel!AX13+AU14</f>
        <v>0</v>
      </c>
      <c r="AV39" s="10">
        <f>Personnel!AY13+AV14</f>
        <v>0</v>
      </c>
      <c r="AW39" s="10">
        <f>SUM(AU39:AV39)</f>
        <v>0</v>
      </c>
    </row>
    <row r="40">
      <c r="C40" s="10">
        <f>Personnel!F14+C15</f>
        <v>0</v>
      </c>
      <c r="D40" s="10">
        <f>Personnel!G14+D15</f>
        <v>0</v>
      </c>
      <c r="E40" s="10">
        <f>Personnel!H14+E15</f>
        <v>0</v>
      </c>
      <c r="F40" s="10">
        <f>Personnel!I14+F15</f>
        <v>0</v>
      </c>
      <c r="G40" s="10">
        <f>Personnel!J14+G15</f>
        <v>0</v>
      </c>
      <c r="H40" s="10">
        <f>Personnel!K14+H15</f>
        <v>0</v>
      </c>
      <c r="I40" s="10">
        <f>Personnel!L14+I15</f>
        <v>0</v>
      </c>
      <c r="J40" s="10">
        <f>Personnel!M14+J15</f>
        <v>0</v>
      </c>
      <c r="K40" s="10">
        <f>Personnel!N14+K15</f>
        <v>0</v>
      </c>
      <c r="L40" s="10">
        <f>Personnel!O14+L15</f>
        <v>0</v>
      </c>
      <c r="M40" s="10">
        <f>Personnel!P14+M15</f>
        <v>0</v>
      </c>
      <c r="N40" s="10">
        <f>Personnel!Q14+N15</f>
        <v>0</v>
      </c>
      <c r="O40" s="10">
        <f>SUM(C40:N40)</f>
        <v>0</v>
      </c>
      <c r="P40" s="10">
        <f>Personnel!S14+P15</f>
        <v>0</v>
      </c>
      <c r="Q40" s="10">
        <f>Personnel!T14+Q15</f>
        <v>0</v>
      </c>
      <c r="R40" s="10">
        <f>Personnel!U14+R15</f>
        <v>0</v>
      </c>
      <c r="S40" s="10">
        <f>Personnel!V14+S15</f>
        <v>0</v>
      </c>
      <c r="T40" s="10">
        <f>Personnel!W14+T15</f>
        <v>0</v>
      </c>
      <c r="U40" s="10">
        <f>Personnel!X14+U15</f>
        <v>0</v>
      </c>
      <c r="V40" s="10">
        <f>Personnel!Y14+V15</f>
        <v>0</v>
      </c>
      <c r="W40" s="10">
        <f>Personnel!Z14+W15</f>
        <v>0</v>
      </c>
      <c r="X40" s="10">
        <f>Personnel!AA14+X15</f>
        <v>0</v>
      </c>
      <c r="Y40" s="10">
        <f>Personnel!AB14+Y15</f>
        <v>0</v>
      </c>
      <c r="Z40" s="10">
        <f>Personnel!AC14+Z15</f>
        <v>0</v>
      </c>
      <c r="AA40" s="10">
        <f>Personnel!AD14+AA15</f>
        <v>0</v>
      </c>
      <c r="AB40" s="10">
        <f>SUM(P40:AA40)</f>
        <v>0</v>
      </c>
      <c r="AC40" s="10">
        <f>Personnel!AF14+AC15</f>
        <v>0</v>
      </c>
      <c r="AD40" s="10">
        <f>Personnel!AG14+AD15</f>
        <v>0</v>
      </c>
      <c r="AE40" s="10">
        <f>SUM(AC40:AD40)</f>
        <v>0</v>
      </c>
      <c r="AF40" s="10">
        <f>Personnel!AI14+AF15</f>
        <v>0</v>
      </c>
      <c r="AG40" s="10">
        <f>Personnel!AJ14+AG15</f>
        <v>0</v>
      </c>
      <c r="AH40" s="10">
        <f>SUM(AF40:AG40)</f>
        <v>0</v>
      </c>
      <c r="AI40" s="10">
        <f>Personnel!AL14+AI15</f>
        <v>0</v>
      </c>
      <c r="AJ40" s="10">
        <f>Personnel!AM14+AJ15</f>
        <v>0</v>
      </c>
      <c r="AK40" s="10">
        <f>SUM(AI40:AJ40)</f>
        <v>0</v>
      </c>
      <c r="AL40" s="10">
        <f>Personnel!AO14+AL15</f>
        <v>0</v>
      </c>
      <c r="AM40" s="10">
        <f>Personnel!AP14+AM15</f>
        <v>0</v>
      </c>
      <c r="AN40" s="10">
        <f>SUM(AL40:AM40)</f>
        <v>0</v>
      </c>
      <c r="AO40" s="10">
        <f>Personnel!AR14+AO15</f>
        <v>0</v>
      </c>
      <c r="AP40" s="10">
        <f>Personnel!AS14+AP15</f>
        <v>0</v>
      </c>
      <c r="AQ40" s="10">
        <f>SUM(AO40:AP40)</f>
        <v>0</v>
      </c>
      <c r="AR40" s="10">
        <f>Personnel!AU14+AR15</f>
        <v>0</v>
      </c>
      <c r="AS40" s="10">
        <f>Personnel!AV14+AS15</f>
        <v>0</v>
      </c>
      <c r="AT40" s="10">
        <f>SUM(AR40:AS40)</f>
        <v>0</v>
      </c>
      <c r="AU40" s="10">
        <f>Personnel!AX14+AU15</f>
        <v>0</v>
      </c>
      <c r="AV40" s="10">
        <f>Personnel!AY14+AV15</f>
        <v>0</v>
      </c>
      <c r="AW40" s="10">
        <f>SUM(AU40:AV40)</f>
        <v>0</v>
      </c>
    </row>
    <row r="41">
      <c r="C41" s="10">
        <f>Personnel!F15+C16</f>
        <v>0</v>
      </c>
      <c r="D41" s="10">
        <f>Personnel!G15+D16</f>
        <v>0</v>
      </c>
      <c r="E41" s="10">
        <f>Personnel!H15+E16</f>
        <v>0</v>
      </c>
      <c r="F41" s="10">
        <f>Personnel!I15+F16</f>
        <v>0</v>
      </c>
      <c r="G41" s="10">
        <f>Personnel!J15+G16</f>
        <v>0</v>
      </c>
      <c r="H41" s="10">
        <f>Personnel!K15+H16</f>
        <v>0</v>
      </c>
      <c r="I41" s="10">
        <f>Personnel!L15+I16</f>
        <v>0</v>
      </c>
      <c r="J41" s="10">
        <f>Personnel!M15+J16</f>
        <v>0</v>
      </c>
      <c r="K41" s="10">
        <f>Personnel!N15+K16</f>
        <v>0</v>
      </c>
      <c r="L41" s="10">
        <f>Personnel!O15+L16</f>
        <v>0</v>
      </c>
      <c r="M41" s="10">
        <f>Personnel!P15+M16</f>
        <v>0</v>
      </c>
      <c r="N41" s="10">
        <f>Personnel!Q15+N16</f>
        <v>0</v>
      </c>
      <c r="O41" s="10">
        <f>SUM(C41:N41)</f>
        <v>0</v>
      </c>
      <c r="P41" s="10">
        <f>Personnel!S15+P16</f>
        <v>0</v>
      </c>
      <c r="Q41" s="10">
        <f>Personnel!T15+Q16</f>
        <v>0</v>
      </c>
      <c r="R41" s="10">
        <f>Personnel!U15+R16</f>
        <v>0</v>
      </c>
      <c r="S41" s="10">
        <f>Personnel!V15+S16</f>
        <v>0</v>
      </c>
      <c r="T41" s="10">
        <f>Personnel!W15+T16</f>
        <v>0</v>
      </c>
      <c r="U41" s="10">
        <f>Personnel!X15+U16</f>
        <v>0</v>
      </c>
      <c r="V41" s="10">
        <f>Personnel!Y15+V16</f>
        <v>0</v>
      </c>
      <c r="W41" s="10">
        <f>Personnel!Z15+W16</f>
        <v>0</v>
      </c>
      <c r="X41" s="10">
        <f>Personnel!AA15+X16</f>
        <v>0</v>
      </c>
      <c r="Y41" s="10">
        <f>Personnel!AB15+Y16</f>
        <v>0</v>
      </c>
      <c r="Z41" s="10">
        <f>Personnel!AC15+Z16</f>
        <v>0</v>
      </c>
      <c r="AA41" s="10">
        <f>Personnel!AD15+AA16</f>
        <v>0</v>
      </c>
      <c r="AB41" s="10">
        <f>SUM(P41:AA41)</f>
        <v>0</v>
      </c>
      <c r="AC41" s="10">
        <f>Personnel!AF15+AC16</f>
        <v>0</v>
      </c>
      <c r="AD41" s="10">
        <f>Personnel!AG15+AD16</f>
        <v>0</v>
      </c>
      <c r="AE41" s="10">
        <f>SUM(AC41:AD41)</f>
        <v>0</v>
      </c>
      <c r="AF41" s="10">
        <f>Personnel!AI15+AF16</f>
        <v>0</v>
      </c>
      <c r="AG41" s="10">
        <f>Personnel!AJ15+AG16</f>
        <v>0</v>
      </c>
      <c r="AH41" s="10">
        <f>SUM(AF41:AG41)</f>
        <v>0</v>
      </c>
      <c r="AI41" s="10">
        <f>Personnel!AL15+AI16</f>
        <v>0</v>
      </c>
      <c r="AJ41" s="10">
        <f>Personnel!AM15+AJ16</f>
        <v>0</v>
      </c>
      <c r="AK41" s="10">
        <f>SUM(AI41:AJ41)</f>
        <v>0</v>
      </c>
      <c r="AL41" s="10">
        <f>Personnel!AO15+AL16</f>
        <v>0</v>
      </c>
      <c r="AM41" s="10">
        <f>Personnel!AP15+AM16</f>
        <v>0</v>
      </c>
      <c r="AN41" s="10">
        <f>SUM(AL41:AM41)</f>
        <v>0</v>
      </c>
      <c r="AO41" s="10">
        <f>Personnel!AR15+AO16</f>
        <v>0</v>
      </c>
      <c r="AP41" s="10">
        <f>Personnel!AS15+AP16</f>
        <v>0</v>
      </c>
      <c r="AQ41" s="10">
        <f>SUM(AO41:AP41)</f>
        <v>0</v>
      </c>
      <c r="AR41" s="10">
        <f>Personnel!AU15+AR16</f>
        <v>0</v>
      </c>
      <c r="AS41" s="10">
        <f>Personnel!AV15+AS16</f>
        <v>0</v>
      </c>
      <c r="AT41" s="10">
        <f>SUM(AR41:AS41)</f>
        <v>0</v>
      </c>
      <c r="AU41" s="10">
        <f>Personnel!AX15+AU16</f>
        <v>0</v>
      </c>
      <c r="AV41" s="10">
        <f>Personnel!AY15+AV16</f>
        <v>0</v>
      </c>
      <c r="AW41" s="10">
        <f>SUM(AU41:AV41)</f>
        <v>0</v>
      </c>
    </row>
    <row r="42">
      <c r="C42" s="10">
        <f>Personnel!F16+C17</f>
        <v>0</v>
      </c>
      <c r="D42" s="10">
        <f>Personnel!G16+D17</f>
        <v>0</v>
      </c>
      <c r="E42" s="10">
        <f>Personnel!H16+E17</f>
        <v>0</v>
      </c>
      <c r="F42" s="10">
        <f>Personnel!I16+F17</f>
        <v>0</v>
      </c>
      <c r="G42" s="10">
        <f>Personnel!J16+G17</f>
        <v>0</v>
      </c>
      <c r="H42" s="10">
        <f>Personnel!K16+H17</f>
        <v>0</v>
      </c>
      <c r="I42" s="10">
        <f>Personnel!L16+I17</f>
        <v>0</v>
      </c>
      <c r="J42" s="10">
        <f>Personnel!M16+J17</f>
        <v>0</v>
      </c>
      <c r="K42" s="10">
        <f>Personnel!N16+K17</f>
        <v>0</v>
      </c>
      <c r="L42" s="10">
        <f>Personnel!O16+L17</f>
        <v>0</v>
      </c>
      <c r="M42" s="10">
        <f>Personnel!P16+M17</f>
        <v>0</v>
      </c>
      <c r="N42" s="10">
        <f>Personnel!Q16+N17</f>
        <v>0</v>
      </c>
      <c r="O42" s="10">
        <f>SUM(C42:N42)</f>
        <v>0</v>
      </c>
      <c r="P42" s="10">
        <f>Personnel!S16+P17</f>
        <v>0</v>
      </c>
      <c r="Q42" s="10">
        <f>Personnel!T16+Q17</f>
        <v>0</v>
      </c>
      <c r="R42" s="10">
        <f>Personnel!U16+R17</f>
        <v>0</v>
      </c>
      <c r="S42" s="10">
        <f>Personnel!V16+S17</f>
        <v>0</v>
      </c>
      <c r="T42" s="10">
        <f>Personnel!W16+T17</f>
        <v>0</v>
      </c>
      <c r="U42" s="10">
        <f>Personnel!X16+U17</f>
        <v>0</v>
      </c>
      <c r="V42" s="10">
        <f>Personnel!Y16+V17</f>
        <v>0</v>
      </c>
      <c r="W42" s="10">
        <f>Personnel!Z16+W17</f>
        <v>0</v>
      </c>
      <c r="X42" s="10">
        <f>Personnel!AA16+X17</f>
        <v>0</v>
      </c>
      <c r="Y42" s="10">
        <f>Personnel!AB16+Y17</f>
        <v>0</v>
      </c>
      <c r="Z42" s="10">
        <f>Personnel!AC16+Z17</f>
        <v>0</v>
      </c>
      <c r="AA42" s="10">
        <f>Personnel!AD16+AA17</f>
        <v>0</v>
      </c>
      <c r="AB42" s="10">
        <f>SUM(P42:AA42)</f>
        <v>0</v>
      </c>
      <c r="AC42" s="10">
        <f>Personnel!AF16+AC17</f>
        <v>0</v>
      </c>
      <c r="AD42" s="10">
        <f>Personnel!AG16+AD17</f>
        <v>0</v>
      </c>
      <c r="AE42" s="10">
        <f>SUM(AC42:AD42)</f>
        <v>0</v>
      </c>
      <c r="AF42" s="10">
        <f>Personnel!AI16+AF17</f>
        <v>0</v>
      </c>
      <c r="AG42" s="10">
        <f>Personnel!AJ16+AG17</f>
        <v>0</v>
      </c>
      <c r="AH42" s="10">
        <f>SUM(AF42:AG42)</f>
        <v>0</v>
      </c>
      <c r="AI42" s="10">
        <f>Personnel!AL16+AI17</f>
        <v>0</v>
      </c>
      <c r="AJ42" s="10">
        <f>Personnel!AM16+AJ17</f>
        <v>0</v>
      </c>
      <c r="AK42" s="10">
        <f>SUM(AI42:AJ42)</f>
        <v>0</v>
      </c>
      <c r="AL42" s="10">
        <f>Personnel!AO16+AL17</f>
        <v>0</v>
      </c>
      <c r="AM42" s="10">
        <f>Personnel!AP16+AM17</f>
        <v>0</v>
      </c>
      <c r="AN42" s="10">
        <f>SUM(AL42:AM42)</f>
        <v>0</v>
      </c>
      <c r="AO42" s="10">
        <f>Personnel!AR16+AO17</f>
        <v>0</v>
      </c>
      <c r="AP42" s="10">
        <f>Personnel!AS16+AP17</f>
        <v>0</v>
      </c>
      <c r="AQ42" s="10">
        <f>SUM(AO42:AP42)</f>
        <v>0</v>
      </c>
      <c r="AR42" s="10">
        <f>Personnel!AU16+AR17</f>
        <v>0</v>
      </c>
      <c r="AS42" s="10">
        <f>Personnel!AV16+AS17</f>
        <v>0</v>
      </c>
      <c r="AT42" s="10">
        <f>SUM(AR42:AS42)</f>
        <v>0</v>
      </c>
      <c r="AU42" s="10">
        <f>Personnel!AX16+AU17</f>
        <v>0</v>
      </c>
      <c r="AV42" s="10">
        <f>Personnel!AY16+AV17</f>
        <v>0</v>
      </c>
      <c r="AW42" s="10">
        <f>SUM(AU42:AV42)</f>
        <v>0</v>
      </c>
    </row>
    <row r="43">
      <c r="C43" s="10">
        <f>Personnel!F17+C18</f>
        <v>0</v>
      </c>
      <c r="D43" s="10">
        <f>Personnel!G17+D18</f>
        <v>0</v>
      </c>
      <c r="E43" s="10">
        <f>Personnel!H17+E18</f>
        <v>0</v>
      </c>
      <c r="F43" s="10">
        <f>Personnel!I17+F18</f>
        <v>0</v>
      </c>
      <c r="G43" s="10">
        <f>Personnel!J17+G18</f>
        <v>0</v>
      </c>
      <c r="H43" s="10">
        <f>Personnel!K17+H18</f>
        <v>0</v>
      </c>
      <c r="I43" s="10">
        <f>Personnel!L17+I18</f>
        <v>0</v>
      </c>
      <c r="J43" s="10">
        <f>Personnel!M17+J18</f>
        <v>0</v>
      </c>
      <c r="K43" s="10">
        <f>Personnel!N17+K18</f>
        <v>0</v>
      </c>
      <c r="L43" s="10">
        <f>Personnel!O17+L18</f>
        <v>0</v>
      </c>
      <c r="M43" s="10">
        <f>Personnel!P17+M18</f>
        <v>0</v>
      </c>
      <c r="N43" s="10">
        <f>Personnel!Q17+N18</f>
        <v>0</v>
      </c>
      <c r="O43" s="10">
        <f>SUM(C43:N43)</f>
        <v>0</v>
      </c>
      <c r="P43" s="10">
        <f>Personnel!S17+P18</f>
        <v>0</v>
      </c>
      <c r="Q43" s="10">
        <f>Personnel!T17+Q18</f>
        <v>0</v>
      </c>
      <c r="R43" s="10">
        <f>Personnel!U17+R18</f>
        <v>0</v>
      </c>
      <c r="S43" s="10">
        <f>Personnel!V17+S18</f>
        <v>0</v>
      </c>
      <c r="T43" s="10">
        <f>Personnel!W17+T18</f>
        <v>0</v>
      </c>
      <c r="U43" s="10">
        <f>Personnel!X17+U18</f>
        <v>0</v>
      </c>
      <c r="V43" s="10">
        <f>Personnel!Y17+V18</f>
        <v>0</v>
      </c>
      <c r="W43" s="10">
        <f>Personnel!Z17+W18</f>
        <v>0</v>
      </c>
      <c r="X43" s="10">
        <f>Personnel!AA17+X18</f>
        <v>0</v>
      </c>
      <c r="Y43" s="10">
        <f>Personnel!AB17+Y18</f>
        <v>0</v>
      </c>
      <c r="Z43" s="10">
        <f>Personnel!AC17+Z18</f>
        <v>0</v>
      </c>
      <c r="AA43" s="10">
        <f>Personnel!AD17+AA18</f>
        <v>0</v>
      </c>
      <c r="AB43" s="10">
        <f>SUM(P43:AA43)</f>
        <v>0</v>
      </c>
      <c r="AC43" s="10">
        <f>Personnel!AF17+AC18</f>
        <v>0</v>
      </c>
      <c r="AD43" s="10">
        <f>Personnel!AG17+AD18</f>
        <v>0</v>
      </c>
      <c r="AE43" s="10">
        <f>SUM(AC43:AD43)</f>
        <v>0</v>
      </c>
      <c r="AF43" s="10">
        <f>Personnel!AI17+AF18</f>
        <v>0</v>
      </c>
      <c r="AG43" s="10">
        <f>Personnel!AJ17+AG18</f>
        <v>0</v>
      </c>
      <c r="AH43" s="10">
        <f>SUM(AF43:AG43)</f>
        <v>0</v>
      </c>
      <c r="AI43" s="10">
        <f>Personnel!AL17+AI18</f>
        <v>0</v>
      </c>
      <c r="AJ43" s="10">
        <f>Personnel!AM17+AJ18</f>
        <v>0</v>
      </c>
      <c r="AK43" s="10">
        <f>SUM(AI43:AJ43)</f>
        <v>0</v>
      </c>
      <c r="AL43" s="10">
        <f>Personnel!AO17+AL18</f>
        <v>0</v>
      </c>
      <c r="AM43" s="10">
        <f>Personnel!AP17+AM18</f>
        <v>0</v>
      </c>
      <c r="AN43" s="10">
        <f>SUM(AL43:AM43)</f>
        <v>0</v>
      </c>
      <c r="AO43" s="10">
        <f>Personnel!AR17+AO18</f>
        <v>0</v>
      </c>
      <c r="AP43" s="10">
        <f>Personnel!AS17+AP18</f>
        <v>0</v>
      </c>
      <c r="AQ43" s="10">
        <f>SUM(AO43:AP43)</f>
        <v>0</v>
      </c>
      <c r="AR43" s="10">
        <f>Personnel!AU17+AR18</f>
        <v>0</v>
      </c>
      <c r="AS43" s="10">
        <f>Personnel!AV17+AS18</f>
        <v>0</v>
      </c>
      <c r="AT43" s="10">
        <f>SUM(AR43:AS43)</f>
        <v>0</v>
      </c>
      <c r="AU43" s="10">
        <f>Personnel!AX17+AU18</f>
        <v>0</v>
      </c>
      <c r="AV43" s="10">
        <f>Personnel!AY17+AV18</f>
        <v>0</v>
      </c>
      <c r="AW43" s="10">
        <f>SUM(AU43:AV43)</f>
        <v>0</v>
      </c>
    </row>
    <row r="44">
      <c r="C44" s="10">
        <f>Personnel!F18+C19</f>
        <v>0</v>
      </c>
      <c r="D44" s="10">
        <f>Personnel!G18+D19</f>
        <v>0</v>
      </c>
      <c r="E44" s="10">
        <f>Personnel!H18+E19</f>
        <v>0</v>
      </c>
      <c r="F44" s="10">
        <f>Personnel!I18+F19</f>
        <v>0</v>
      </c>
      <c r="G44" s="10">
        <f>Personnel!J18+G19</f>
        <v>0</v>
      </c>
      <c r="H44" s="10">
        <f>Personnel!K18+H19</f>
        <v>0</v>
      </c>
      <c r="I44" s="10">
        <f>Personnel!L18+I19</f>
        <v>0</v>
      </c>
      <c r="J44" s="10">
        <f>Personnel!M18+J19</f>
        <v>0</v>
      </c>
      <c r="K44" s="10">
        <f>Personnel!N18+K19</f>
        <v>0</v>
      </c>
      <c r="L44" s="10">
        <f>Personnel!O18+L19</f>
        <v>0</v>
      </c>
      <c r="M44" s="10">
        <f>Personnel!P18+M19</f>
        <v>0</v>
      </c>
      <c r="N44" s="10">
        <f>Personnel!Q18+N19</f>
        <v>0</v>
      </c>
      <c r="O44" s="10">
        <f>SUM(C44:N44)</f>
        <v>0</v>
      </c>
      <c r="P44" s="10">
        <f>Personnel!S18+P19</f>
        <v>0</v>
      </c>
      <c r="Q44" s="10">
        <f>Personnel!T18+Q19</f>
        <v>0</v>
      </c>
      <c r="R44" s="10">
        <f>Personnel!U18+R19</f>
        <v>0</v>
      </c>
      <c r="S44" s="10">
        <f>Personnel!V18+S19</f>
        <v>0</v>
      </c>
      <c r="T44" s="10">
        <f>Personnel!W18+T19</f>
        <v>0</v>
      </c>
      <c r="U44" s="10">
        <f>Personnel!X18+U19</f>
        <v>0</v>
      </c>
      <c r="V44" s="10">
        <f>Personnel!Y18+V19</f>
        <v>0</v>
      </c>
      <c r="W44" s="10">
        <f>Personnel!Z18+W19</f>
        <v>0</v>
      </c>
      <c r="X44" s="10">
        <f>Personnel!AA18+X19</f>
        <v>0</v>
      </c>
      <c r="Y44" s="10">
        <f>Personnel!AB18+Y19</f>
        <v>0</v>
      </c>
      <c r="Z44" s="10">
        <f>Personnel!AC18+Z19</f>
        <v>0</v>
      </c>
      <c r="AA44" s="10">
        <f>Personnel!AD18+AA19</f>
        <v>0</v>
      </c>
      <c r="AB44" s="10">
        <f>SUM(P44:AA44)</f>
        <v>0</v>
      </c>
      <c r="AC44" s="10">
        <f>Personnel!AF18+AC19</f>
        <v>0</v>
      </c>
      <c r="AD44" s="10">
        <f>Personnel!AG18+AD19</f>
        <v>0</v>
      </c>
      <c r="AE44" s="10">
        <f>SUM(AC44:AD44)</f>
        <v>0</v>
      </c>
      <c r="AF44" s="10">
        <f>Personnel!AI18+AF19</f>
        <v>0</v>
      </c>
      <c r="AG44" s="10">
        <f>Personnel!AJ18+AG19</f>
        <v>0</v>
      </c>
      <c r="AH44" s="10">
        <f>SUM(AF44:AG44)</f>
        <v>0</v>
      </c>
      <c r="AI44" s="10">
        <f>Personnel!AL18+AI19</f>
        <v>0</v>
      </c>
      <c r="AJ44" s="10">
        <f>Personnel!AM18+AJ19</f>
        <v>0</v>
      </c>
      <c r="AK44" s="10">
        <f>SUM(AI44:AJ44)</f>
        <v>0</v>
      </c>
      <c r="AL44" s="10">
        <f>Personnel!AO18+AL19</f>
        <v>0</v>
      </c>
      <c r="AM44" s="10">
        <f>Personnel!AP18+AM19</f>
        <v>0</v>
      </c>
      <c r="AN44" s="10">
        <f>SUM(AL44:AM44)</f>
        <v>0</v>
      </c>
      <c r="AO44" s="10">
        <f>Personnel!AR18+AO19</f>
        <v>0</v>
      </c>
      <c r="AP44" s="10">
        <f>Personnel!AS18+AP19</f>
        <v>0</v>
      </c>
      <c r="AQ44" s="10">
        <f>SUM(AO44:AP44)</f>
        <v>0</v>
      </c>
      <c r="AR44" s="10">
        <f>Personnel!AU18+AR19</f>
        <v>0</v>
      </c>
      <c r="AS44" s="10">
        <f>Personnel!AV18+AS19</f>
        <v>0</v>
      </c>
      <c r="AT44" s="10">
        <f>SUM(AR44:AS44)</f>
        <v>0</v>
      </c>
      <c r="AU44" s="10">
        <f>Personnel!AX18+AU19</f>
        <v>0</v>
      </c>
      <c r="AV44" s="10">
        <f>Personnel!AY18+AV19</f>
        <v>0</v>
      </c>
      <c r="AW44" s="10">
        <f>SUM(AU44:AV44)</f>
        <v>0</v>
      </c>
    </row>
    <row r="45">
      <c r="C45" s="10">
        <f>Personnel!F19+C20</f>
        <v>0</v>
      </c>
      <c r="D45" s="10">
        <f>Personnel!G19+D20</f>
        <v>0</v>
      </c>
      <c r="E45" s="10">
        <f>Personnel!H19+E20</f>
        <v>0</v>
      </c>
      <c r="F45" s="10">
        <f>Personnel!I19+F20</f>
        <v>0</v>
      </c>
      <c r="G45" s="10">
        <f>Personnel!J19+G20</f>
        <v>0</v>
      </c>
      <c r="H45" s="10">
        <f>Personnel!K19+H20</f>
        <v>0</v>
      </c>
      <c r="I45" s="10">
        <f>Personnel!L19+I20</f>
        <v>0</v>
      </c>
      <c r="J45" s="10">
        <f>Personnel!M19+J20</f>
        <v>0</v>
      </c>
      <c r="K45" s="10">
        <f>Personnel!N19+K20</f>
        <v>0</v>
      </c>
      <c r="L45" s="10">
        <f>Personnel!O19+L20</f>
        <v>0</v>
      </c>
      <c r="M45" s="10">
        <f>Personnel!P19+M20</f>
        <v>0</v>
      </c>
      <c r="N45" s="10">
        <f>Personnel!Q19+N20</f>
        <v>0</v>
      </c>
      <c r="O45" s="10">
        <f>SUM(C45:N45)</f>
        <v>0</v>
      </c>
      <c r="P45" s="10">
        <f>Personnel!S19+P20</f>
        <v>0</v>
      </c>
      <c r="Q45" s="10">
        <f>Personnel!T19+Q20</f>
        <v>0</v>
      </c>
      <c r="R45" s="10">
        <f>Personnel!U19+R20</f>
        <v>0</v>
      </c>
      <c r="S45" s="10">
        <f>Personnel!V19+S20</f>
        <v>0</v>
      </c>
      <c r="T45" s="10">
        <f>Personnel!W19+T20</f>
        <v>0</v>
      </c>
      <c r="U45" s="10">
        <f>Personnel!X19+U20</f>
        <v>0</v>
      </c>
      <c r="V45" s="10">
        <f>Personnel!Y19+V20</f>
        <v>0</v>
      </c>
      <c r="W45" s="10">
        <f>Personnel!Z19+W20</f>
        <v>0</v>
      </c>
      <c r="X45" s="10">
        <f>Personnel!AA19+X20</f>
        <v>0</v>
      </c>
      <c r="Y45" s="10">
        <f>Personnel!AB19+Y20</f>
        <v>0</v>
      </c>
      <c r="Z45" s="10">
        <f>Personnel!AC19+Z20</f>
        <v>0</v>
      </c>
      <c r="AA45" s="10">
        <f>Personnel!AD19+AA20</f>
        <v>0</v>
      </c>
      <c r="AB45" s="10">
        <f>SUM(P45:AA45)</f>
        <v>0</v>
      </c>
      <c r="AC45" s="10">
        <f>Personnel!AF19+AC20</f>
        <v>0</v>
      </c>
      <c r="AD45" s="10">
        <f>Personnel!AG19+AD20</f>
        <v>0</v>
      </c>
      <c r="AE45" s="10">
        <f>SUM(AC45:AD45)</f>
        <v>0</v>
      </c>
      <c r="AF45" s="10">
        <f>Personnel!AI19+AF20</f>
        <v>0</v>
      </c>
      <c r="AG45" s="10">
        <f>Personnel!AJ19+AG20</f>
        <v>0</v>
      </c>
      <c r="AH45" s="10">
        <f>SUM(AF45:AG45)</f>
        <v>0</v>
      </c>
      <c r="AI45" s="10">
        <f>Personnel!AL19+AI20</f>
        <v>0</v>
      </c>
      <c r="AJ45" s="10">
        <f>Personnel!AM19+AJ20</f>
        <v>0</v>
      </c>
      <c r="AK45" s="10">
        <f>SUM(AI45:AJ45)</f>
        <v>0</v>
      </c>
      <c r="AL45" s="10">
        <f>Personnel!AO19+AL20</f>
        <v>0</v>
      </c>
      <c r="AM45" s="10">
        <f>Personnel!AP19+AM20</f>
        <v>0</v>
      </c>
      <c r="AN45" s="10">
        <f>SUM(AL45:AM45)</f>
        <v>0</v>
      </c>
      <c r="AO45" s="10">
        <f>Personnel!AR19+AO20</f>
        <v>0</v>
      </c>
      <c r="AP45" s="10">
        <f>Personnel!AS19+AP20</f>
        <v>0</v>
      </c>
      <c r="AQ45" s="10">
        <f>SUM(AO45:AP45)</f>
        <v>0</v>
      </c>
      <c r="AR45" s="10">
        <f>Personnel!AU19+AR20</f>
        <v>0</v>
      </c>
      <c r="AS45" s="10">
        <f>Personnel!AV19+AS20</f>
        <v>0</v>
      </c>
      <c r="AT45" s="10">
        <f>SUM(AR45:AS45)</f>
        <v>0</v>
      </c>
      <c r="AU45" s="10">
        <f>Personnel!AX19+AU20</f>
        <v>0</v>
      </c>
      <c r="AV45" s="10">
        <f>Personnel!AY19+AV20</f>
        <v>0</v>
      </c>
      <c r="AW45" s="10">
        <f>SUM(AU45:AV45)</f>
        <v>0</v>
      </c>
    </row>
    <row r="46">
      <c r="C46" s="10">
        <f>Personnel!F20+C21</f>
        <v>0</v>
      </c>
      <c r="D46" s="10">
        <f>Personnel!G20+D21</f>
        <v>0</v>
      </c>
      <c r="E46" s="10">
        <f>Personnel!H20+E21</f>
        <v>0</v>
      </c>
      <c r="F46" s="10">
        <f>Personnel!I20+F21</f>
        <v>0</v>
      </c>
      <c r="G46" s="10">
        <f>Personnel!J20+G21</f>
        <v>0</v>
      </c>
      <c r="H46" s="10">
        <f>Personnel!K20+H21</f>
        <v>0</v>
      </c>
      <c r="I46" s="10">
        <f>Personnel!L20+I21</f>
        <v>0</v>
      </c>
      <c r="J46" s="10">
        <f>Personnel!M20+J21</f>
        <v>0</v>
      </c>
      <c r="K46" s="10">
        <f>Personnel!N20+K21</f>
        <v>0</v>
      </c>
      <c r="L46" s="10">
        <f>Personnel!O20+L21</f>
        <v>0</v>
      </c>
      <c r="M46" s="10">
        <f>Personnel!P20+M21</f>
        <v>0</v>
      </c>
      <c r="N46" s="10">
        <f>Personnel!Q20+N21</f>
        <v>0</v>
      </c>
      <c r="O46" s="10">
        <f>SUM(C46:N46)</f>
        <v>0</v>
      </c>
      <c r="P46" s="10">
        <f>Personnel!S20+P21</f>
        <v>0</v>
      </c>
      <c r="Q46" s="10">
        <f>Personnel!T20+Q21</f>
        <v>0</v>
      </c>
      <c r="R46" s="10">
        <f>Personnel!U20+R21</f>
        <v>0</v>
      </c>
      <c r="S46" s="10">
        <f>Personnel!V20+S21</f>
        <v>0</v>
      </c>
      <c r="T46" s="10">
        <f>Personnel!W20+T21</f>
        <v>0</v>
      </c>
      <c r="U46" s="10">
        <f>Personnel!X20+U21</f>
        <v>0</v>
      </c>
      <c r="V46" s="10">
        <f>Personnel!Y20+V21</f>
        <v>0</v>
      </c>
      <c r="W46" s="10">
        <f>Personnel!Z20+W21</f>
        <v>0</v>
      </c>
      <c r="X46" s="10">
        <f>Personnel!AA20+X21</f>
        <v>0</v>
      </c>
      <c r="Y46" s="10">
        <f>Personnel!AB20+Y21</f>
        <v>0</v>
      </c>
      <c r="Z46" s="10">
        <f>Personnel!AC20+Z21</f>
        <v>0</v>
      </c>
      <c r="AA46" s="10">
        <f>Personnel!AD20+AA21</f>
        <v>0</v>
      </c>
      <c r="AB46" s="10">
        <f>SUM(P46:AA46)</f>
        <v>0</v>
      </c>
      <c r="AC46" s="10">
        <f>Personnel!AF20+AC21</f>
        <v>0</v>
      </c>
      <c r="AD46" s="10">
        <f>Personnel!AG20+AD21</f>
        <v>0</v>
      </c>
      <c r="AE46" s="10">
        <f>SUM(AC46:AD46)</f>
        <v>0</v>
      </c>
      <c r="AF46" s="10">
        <f>Personnel!AI20+AF21</f>
        <v>0</v>
      </c>
      <c r="AG46" s="10">
        <f>Personnel!AJ20+AG21</f>
        <v>0</v>
      </c>
      <c r="AH46" s="10">
        <f>SUM(AF46:AG46)</f>
        <v>0</v>
      </c>
      <c r="AI46" s="10">
        <f>Personnel!AL20+AI21</f>
        <v>0</v>
      </c>
      <c r="AJ46" s="10">
        <f>Personnel!AM20+AJ21</f>
        <v>0</v>
      </c>
      <c r="AK46" s="10">
        <f>SUM(AI46:AJ46)</f>
        <v>0</v>
      </c>
      <c r="AL46" s="10">
        <f>Personnel!AO20+AL21</f>
        <v>0</v>
      </c>
      <c r="AM46" s="10">
        <f>Personnel!AP20+AM21</f>
        <v>0</v>
      </c>
      <c r="AN46" s="10">
        <f>SUM(AL46:AM46)</f>
        <v>0</v>
      </c>
      <c r="AO46" s="10">
        <f>Personnel!AR20+AO21</f>
        <v>0</v>
      </c>
      <c r="AP46" s="10">
        <f>Personnel!AS20+AP21</f>
        <v>0</v>
      </c>
      <c r="AQ46" s="10">
        <f>SUM(AO46:AP46)</f>
        <v>0</v>
      </c>
      <c r="AR46" s="10">
        <f>Personnel!AU20+AR21</f>
        <v>0</v>
      </c>
      <c r="AS46" s="10">
        <f>Personnel!AV20+AS21</f>
        <v>0</v>
      </c>
      <c r="AT46" s="10">
        <f>SUM(AR46:AS46)</f>
        <v>0</v>
      </c>
      <c r="AU46" s="10">
        <f>Personnel!AX20+AU21</f>
        <v>0</v>
      </c>
      <c r="AV46" s="10">
        <f>Personnel!AY20+AV21</f>
        <v>0</v>
      </c>
      <c r="AW46" s="10">
        <f>SUM(AU46:AV46)</f>
        <v>0</v>
      </c>
    </row>
    <row r="47">
      <c r="C47" s="10">
        <f>Personnel!F21+C22</f>
        <v>0</v>
      </c>
      <c r="D47" s="10">
        <f>Personnel!G21+D22</f>
        <v>0</v>
      </c>
      <c r="E47" s="10">
        <f>Personnel!H21+E22</f>
        <v>0</v>
      </c>
      <c r="F47" s="10">
        <f>Personnel!I21+F22</f>
        <v>0</v>
      </c>
      <c r="G47" s="10">
        <f>Personnel!J21+G22</f>
        <v>0</v>
      </c>
      <c r="H47" s="10">
        <f>Personnel!K21+H22</f>
        <v>0</v>
      </c>
      <c r="I47" s="10">
        <f>Personnel!L21+I22</f>
        <v>0</v>
      </c>
      <c r="J47" s="10">
        <f>Personnel!M21+J22</f>
        <v>0</v>
      </c>
      <c r="K47" s="10">
        <f>Personnel!N21+K22</f>
        <v>0</v>
      </c>
      <c r="L47" s="10">
        <f>Personnel!O21+L22</f>
        <v>0</v>
      </c>
      <c r="M47" s="10">
        <f>Personnel!P21+M22</f>
        <v>0</v>
      </c>
      <c r="N47" s="10">
        <f>Personnel!Q21+N22</f>
        <v>0</v>
      </c>
      <c r="O47" s="10">
        <f>SUM(C47:N47)</f>
        <v>0</v>
      </c>
      <c r="P47" s="10">
        <f>Personnel!S21+P22</f>
        <v>0</v>
      </c>
      <c r="Q47" s="10">
        <f>Personnel!T21+Q22</f>
        <v>0</v>
      </c>
      <c r="R47" s="10">
        <f>Personnel!U21+R22</f>
        <v>0</v>
      </c>
      <c r="S47" s="10">
        <f>Personnel!V21+S22</f>
        <v>0</v>
      </c>
      <c r="T47" s="10">
        <f>Personnel!W21+T22</f>
        <v>0</v>
      </c>
      <c r="U47" s="10">
        <f>Personnel!X21+U22</f>
        <v>0</v>
      </c>
      <c r="V47" s="10">
        <f>Personnel!Y21+V22</f>
        <v>0</v>
      </c>
      <c r="W47" s="10">
        <f>Personnel!Z21+W22</f>
        <v>0</v>
      </c>
      <c r="X47" s="10">
        <f>Personnel!AA21+X22</f>
        <v>0</v>
      </c>
      <c r="Y47" s="10">
        <f>Personnel!AB21+Y22</f>
        <v>0</v>
      </c>
      <c r="Z47" s="10">
        <f>Personnel!AC21+Z22</f>
        <v>0</v>
      </c>
      <c r="AA47" s="10">
        <f>Personnel!AD21+AA22</f>
        <v>0</v>
      </c>
      <c r="AB47" s="10">
        <f>SUM(P47:AA47)</f>
        <v>0</v>
      </c>
      <c r="AC47" s="10">
        <f>Personnel!AF21+AC22</f>
        <v>0</v>
      </c>
      <c r="AD47" s="10">
        <f>Personnel!AG21+AD22</f>
        <v>0</v>
      </c>
      <c r="AE47" s="10">
        <f>SUM(AC47:AD47)</f>
        <v>0</v>
      </c>
      <c r="AF47" s="10">
        <f>Personnel!AI21+AF22</f>
        <v>0</v>
      </c>
      <c r="AG47" s="10">
        <f>Personnel!AJ21+AG22</f>
        <v>0</v>
      </c>
      <c r="AH47" s="10">
        <f>SUM(AF47:AG47)</f>
        <v>0</v>
      </c>
      <c r="AI47" s="10">
        <f>Personnel!AL21+AI22</f>
        <v>0</v>
      </c>
      <c r="AJ47" s="10">
        <f>Personnel!AM21+AJ22</f>
        <v>0</v>
      </c>
      <c r="AK47" s="10">
        <f>SUM(AI47:AJ47)</f>
        <v>0</v>
      </c>
      <c r="AL47" s="10">
        <f>Personnel!AO21+AL22</f>
        <v>0</v>
      </c>
      <c r="AM47" s="10">
        <f>Personnel!AP21+AM22</f>
        <v>0</v>
      </c>
      <c r="AN47" s="10">
        <f>SUM(AL47:AM47)</f>
        <v>0</v>
      </c>
      <c r="AO47" s="10">
        <f>Personnel!AR21+AO22</f>
        <v>0</v>
      </c>
      <c r="AP47" s="10">
        <f>Personnel!AS21+AP22</f>
        <v>0</v>
      </c>
      <c r="AQ47" s="10">
        <f>SUM(AO47:AP47)</f>
        <v>0</v>
      </c>
      <c r="AR47" s="10">
        <f>Personnel!AU21+AR22</f>
        <v>0</v>
      </c>
      <c r="AS47" s="10">
        <f>Personnel!AV21+AS22</f>
        <v>0</v>
      </c>
      <c r="AT47" s="10">
        <f>SUM(AR47:AS47)</f>
        <v>0</v>
      </c>
      <c r="AU47" s="10">
        <f>Personnel!AX21+AU22</f>
        <v>0</v>
      </c>
      <c r="AV47" s="10">
        <f>Personnel!AY21+AV22</f>
        <v>0</v>
      </c>
      <c r="AW47" s="10">
        <f>SUM(AU47:AV47)</f>
        <v>0</v>
      </c>
    </row>
    <row r="48">
      <c r="C48" s="10">
        <f>Personnel!F22+C23</f>
        <v>0</v>
      </c>
      <c r="D48" s="10">
        <f>Personnel!G22+D23</f>
        <v>0</v>
      </c>
      <c r="E48" s="10">
        <f>Personnel!H22+E23</f>
        <v>0</v>
      </c>
      <c r="F48" s="10">
        <f>Personnel!I22+F23</f>
        <v>0</v>
      </c>
      <c r="G48" s="10">
        <f>Personnel!J22+G23</f>
        <v>0</v>
      </c>
      <c r="H48" s="10">
        <f>Personnel!K22+H23</f>
        <v>0</v>
      </c>
      <c r="I48" s="10">
        <f>Personnel!L22+I23</f>
        <v>0</v>
      </c>
      <c r="J48" s="10">
        <f>Personnel!M22+J23</f>
        <v>0</v>
      </c>
      <c r="K48" s="10">
        <f>Personnel!N22+K23</f>
        <v>0</v>
      </c>
      <c r="L48" s="10">
        <f>Personnel!O22+L23</f>
        <v>0</v>
      </c>
      <c r="M48" s="10">
        <f>Personnel!P22+M23</f>
        <v>0</v>
      </c>
      <c r="N48" s="10">
        <f>Personnel!Q22+N23</f>
        <v>0</v>
      </c>
      <c r="O48" s="10">
        <f>SUM(C48:N48)</f>
        <v>0</v>
      </c>
      <c r="P48" s="10">
        <f>Personnel!S22+P23</f>
        <v>0</v>
      </c>
      <c r="Q48" s="10">
        <f>Personnel!T22+Q23</f>
        <v>0</v>
      </c>
      <c r="R48" s="10">
        <f>Personnel!U22+R23</f>
        <v>0</v>
      </c>
      <c r="S48" s="10">
        <f>Personnel!V22+S23</f>
        <v>0</v>
      </c>
      <c r="T48" s="10">
        <f>Personnel!W22+T23</f>
        <v>0</v>
      </c>
      <c r="U48" s="10">
        <f>Personnel!X22+U23</f>
        <v>0</v>
      </c>
      <c r="V48" s="10">
        <f>Personnel!Y22+V23</f>
        <v>0</v>
      </c>
      <c r="W48" s="10">
        <f>Personnel!Z22+W23</f>
        <v>0</v>
      </c>
      <c r="X48" s="10">
        <f>Personnel!AA22+X23</f>
        <v>0</v>
      </c>
      <c r="Y48" s="10">
        <f>Personnel!AB22+Y23</f>
        <v>0</v>
      </c>
      <c r="Z48" s="10">
        <f>Personnel!AC22+Z23</f>
        <v>0</v>
      </c>
      <c r="AA48" s="10">
        <f>Personnel!AD22+AA23</f>
        <v>0</v>
      </c>
      <c r="AB48" s="10">
        <f>SUM(P48:AA48)</f>
        <v>0</v>
      </c>
      <c r="AC48" s="10">
        <f>Personnel!AF22+AC23</f>
        <v>0</v>
      </c>
      <c r="AD48" s="10">
        <f>Personnel!AG22+AD23</f>
        <v>0</v>
      </c>
      <c r="AE48" s="10">
        <f>SUM(AC48:AD48)</f>
        <v>0</v>
      </c>
      <c r="AF48" s="10">
        <f>Personnel!AI22+AF23</f>
        <v>0</v>
      </c>
      <c r="AG48" s="10">
        <f>Personnel!AJ22+AG23</f>
        <v>0</v>
      </c>
      <c r="AH48" s="10">
        <f>SUM(AF48:AG48)</f>
        <v>0</v>
      </c>
      <c r="AI48" s="10">
        <f>Personnel!AL22+AI23</f>
        <v>0</v>
      </c>
      <c r="AJ48" s="10">
        <f>Personnel!AM22+AJ23</f>
        <v>0</v>
      </c>
      <c r="AK48" s="10">
        <f>SUM(AI48:AJ48)</f>
        <v>0</v>
      </c>
      <c r="AL48" s="10">
        <f>Personnel!AO22+AL23</f>
        <v>0</v>
      </c>
      <c r="AM48" s="10">
        <f>Personnel!AP22+AM23</f>
        <v>0</v>
      </c>
      <c r="AN48" s="10">
        <f>SUM(AL48:AM48)</f>
        <v>0</v>
      </c>
      <c r="AO48" s="10">
        <f>Personnel!AR22+AO23</f>
        <v>0</v>
      </c>
      <c r="AP48" s="10">
        <f>Personnel!AS22+AP23</f>
        <v>0</v>
      </c>
      <c r="AQ48" s="10">
        <f>SUM(AO48:AP48)</f>
        <v>0</v>
      </c>
      <c r="AR48" s="10">
        <f>Personnel!AU22+AR23</f>
        <v>0</v>
      </c>
      <c r="AS48" s="10">
        <f>Personnel!AV22+AS23</f>
        <v>0</v>
      </c>
      <c r="AT48" s="10">
        <f>SUM(AR48:AS48)</f>
        <v>0</v>
      </c>
      <c r="AU48" s="10">
        <f>Personnel!AX22+AU23</f>
        <v>0</v>
      </c>
      <c r="AV48" s="10">
        <f>Personnel!AY22+AV23</f>
        <v>0</v>
      </c>
      <c r="AW48" s="10">
        <f>SUM(AU48:AV48)</f>
        <v>0</v>
      </c>
    </row>
    <row r="49">
      <c r="C49" s="10">
        <f>Personnel!F23+C24</f>
        <v>0</v>
      </c>
      <c r="D49" s="10">
        <f>Personnel!G23+D24</f>
        <v>0</v>
      </c>
      <c r="E49" s="10">
        <f>Personnel!H23+E24</f>
        <v>0</v>
      </c>
      <c r="F49" s="10">
        <f>Personnel!I23+F24</f>
        <v>0</v>
      </c>
      <c r="G49" s="10">
        <f>Personnel!J23+G24</f>
        <v>0</v>
      </c>
      <c r="H49" s="10">
        <f>Personnel!K23+H24</f>
        <v>0</v>
      </c>
      <c r="I49" s="10">
        <f>Personnel!L23+I24</f>
        <v>0</v>
      </c>
      <c r="J49" s="10">
        <f>Personnel!M23+J24</f>
        <v>0</v>
      </c>
      <c r="K49" s="10">
        <f>Personnel!N23+K24</f>
        <v>0</v>
      </c>
      <c r="L49" s="10">
        <f>Personnel!O23+L24</f>
        <v>0</v>
      </c>
      <c r="M49" s="10">
        <f>Personnel!P23+M24</f>
        <v>0</v>
      </c>
      <c r="N49" s="10">
        <f>Personnel!Q23+N24</f>
        <v>0</v>
      </c>
      <c r="O49" s="10">
        <f>SUM(C49:N49)</f>
        <v>0</v>
      </c>
      <c r="P49" s="10">
        <f>Personnel!S23+P24</f>
        <v>0</v>
      </c>
      <c r="Q49" s="10">
        <f>Personnel!T23+Q24</f>
        <v>0</v>
      </c>
      <c r="R49" s="10">
        <f>Personnel!U23+R24</f>
        <v>0</v>
      </c>
      <c r="S49" s="10">
        <f>Personnel!V23+S24</f>
        <v>0</v>
      </c>
      <c r="T49" s="10">
        <f>Personnel!W23+T24</f>
        <v>0</v>
      </c>
      <c r="U49" s="10">
        <f>Personnel!X23+U24</f>
        <v>0</v>
      </c>
      <c r="V49" s="10">
        <f>Personnel!Y23+V24</f>
        <v>0</v>
      </c>
      <c r="W49" s="10">
        <f>Personnel!Z23+W24</f>
        <v>0</v>
      </c>
      <c r="X49" s="10">
        <f>Personnel!AA23+X24</f>
        <v>0</v>
      </c>
      <c r="Y49" s="10">
        <f>Personnel!AB23+Y24</f>
        <v>0</v>
      </c>
      <c r="Z49" s="10">
        <f>Personnel!AC23+Z24</f>
        <v>0</v>
      </c>
      <c r="AA49" s="10">
        <f>Personnel!AD23+AA24</f>
        <v>0</v>
      </c>
      <c r="AB49" s="10">
        <f>SUM(P49:AA49)</f>
        <v>0</v>
      </c>
      <c r="AC49" s="10">
        <f>Personnel!AF23+AC24</f>
        <v>0</v>
      </c>
      <c r="AD49" s="10">
        <f>Personnel!AG23+AD24</f>
        <v>0</v>
      </c>
      <c r="AE49" s="10">
        <f>SUM(AC49:AD49)</f>
        <v>0</v>
      </c>
      <c r="AF49" s="10">
        <f>Personnel!AI23+AF24</f>
        <v>0</v>
      </c>
      <c r="AG49" s="10">
        <f>Personnel!AJ23+AG24</f>
        <v>0</v>
      </c>
      <c r="AH49" s="10">
        <f>SUM(AF49:AG49)</f>
        <v>0</v>
      </c>
      <c r="AI49" s="10">
        <f>Personnel!AL23+AI24</f>
        <v>0</v>
      </c>
      <c r="AJ49" s="10">
        <f>Personnel!AM23+AJ24</f>
        <v>0</v>
      </c>
      <c r="AK49" s="10">
        <f>SUM(AI49:AJ49)</f>
        <v>0</v>
      </c>
      <c r="AL49" s="10">
        <f>Personnel!AO23+AL24</f>
        <v>0</v>
      </c>
      <c r="AM49" s="10">
        <f>Personnel!AP23+AM24</f>
        <v>0</v>
      </c>
      <c r="AN49" s="10">
        <f>SUM(AL49:AM49)</f>
        <v>0</v>
      </c>
      <c r="AO49" s="10">
        <f>Personnel!AR23+AO24</f>
        <v>0</v>
      </c>
      <c r="AP49" s="10">
        <f>Personnel!AS23+AP24</f>
        <v>0</v>
      </c>
      <c r="AQ49" s="10">
        <f>SUM(AO49:AP49)</f>
        <v>0</v>
      </c>
      <c r="AR49" s="10">
        <f>Personnel!AU23+AR24</f>
        <v>0</v>
      </c>
      <c r="AS49" s="10">
        <f>Personnel!AV23+AS24</f>
        <v>0</v>
      </c>
      <c r="AT49" s="10">
        <f>SUM(AR49:AS49)</f>
        <v>0</v>
      </c>
      <c r="AU49" s="10">
        <f>Personnel!AX23+AU24</f>
        <v>0</v>
      </c>
      <c r="AV49" s="10">
        <f>Personnel!AY23+AV24</f>
        <v>0</v>
      </c>
      <c r="AW49" s="10">
        <f>SUM(AU49:AV49)</f>
        <v>0</v>
      </c>
    </row>
    <row r="50">
      <c r="C50" s="10">
        <f>Personnel!F24+C25</f>
        <v>0</v>
      </c>
      <c r="D50" s="10">
        <f>Personnel!G24+D25</f>
        <v>0</v>
      </c>
      <c r="E50" s="10">
        <f>Personnel!H24+E25</f>
        <v>0</v>
      </c>
      <c r="F50" s="10">
        <f>Personnel!I24+F25</f>
        <v>0</v>
      </c>
      <c r="G50" s="10">
        <f>Personnel!J24+G25</f>
        <v>0</v>
      </c>
      <c r="H50" s="10">
        <f>Personnel!K24+H25</f>
        <v>0</v>
      </c>
      <c r="I50" s="10">
        <f>Personnel!L24+I25</f>
        <v>0</v>
      </c>
      <c r="J50" s="10">
        <f>Personnel!M24+J25</f>
        <v>0</v>
      </c>
      <c r="K50" s="10">
        <f>Personnel!N24+K25</f>
        <v>0</v>
      </c>
      <c r="L50" s="10">
        <f>Personnel!O24+L25</f>
        <v>0</v>
      </c>
      <c r="M50" s="10">
        <f>Personnel!P24+M25</f>
        <v>0</v>
      </c>
      <c r="N50" s="10">
        <f>Personnel!Q24+N25</f>
        <v>0</v>
      </c>
      <c r="O50" s="10">
        <f>SUM(C50:N50)</f>
        <v>0</v>
      </c>
      <c r="P50" s="10">
        <f>Personnel!S24+P25</f>
        <v>0</v>
      </c>
      <c r="Q50" s="10">
        <f>Personnel!T24+Q25</f>
        <v>0</v>
      </c>
      <c r="R50" s="10">
        <f>Personnel!U24+R25</f>
        <v>0</v>
      </c>
      <c r="S50" s="10">
        <f>Personnel!V24+S25</f>
        <v>0</v>
      </c>
      <c r="T50" s="10">
        <f>Personnel!W24+T25</f>
        <v>0</v>
      </c>
      <c r="U50" s="10">
        <f>Personnel!X24+U25</f>
        <v>0</v>
      </c>
      <c r="V50" s="10">
        <f>Personnel!Y24+V25</f>
        <v>0</v>
      </c>
      <c r="W50" s="10">
        <f>Personnel!Z24+W25</f>
        <v>0</v>
      </c>
      <c r="X50" s="10">
        <f>Personnel!AA24+X25</f>
        <v>0</v>
      </c>
      <c r="Y50" s="10">
        <f>Personnel!AB24+Y25</f>
        <v>0</v>
      </c>
      <c r="Z50" s="10">
        <f>Personnel!AC24+Z25</f>
        <v>0</v>
      </c>
      <c r="AA50" s="10">
        <f>Personnel!AD24+AA25</f>
        <v>0</v>
      </c>
      <c r="AB50" s="10">
        <f>SUM(P50:AA50)</f>
        <v>0</v>
      </c>
      <c r="AC50" s="10">
        <f>Personnel!AF24+AC25</f>
        <v>0</v>
      </c>
      <c r="AD50" s="10">
        <f>Personnel!AG24+AD25</f>
        <v>0</v>
      </c>
      <c r="AE50" s="10">
        <f>SUM(AC50:AD50)</f>
        <v>0</v>
      </c>
      <c r="AF50" s="10">
        <f>Personnel!AI24+AF25</f>
        <v>0</v>
      </c>
      <c r="AG50" s="10">
        <f>Personnel!AJ24+AG25</f>
        <v>0</v>
      </c>
      <c r="AH50" s="10">
        <f>SUM(AF50:AG50)</f>
        <v>0</v>
      </c>
      <c r="AI50" s="10">
        <f>Personnel!AL24+AI25</f>
        <v>0</v>
      </c>
      <c r="AJ50" s="10">
        <f>Personnel!AM24+AJ25</f>
        <v>0</v>
      </c>
      <c r="AK50" s="10">
        <f>SUM(AI50:AJ50)</f>
        <v>0</v>
      </c>
      <c r="AL50" s="10">
        <f>Personnel!AO24+AL25</f>
        <v>0</v>
      </c>
      <c r="AM50" s="10">
        <f>Personnel!AP24+AM25</f>
        <v>0</v>
      </c>
      <c r="AN50" s="10">
        <f>SUM(AL50:AM50)</f>
        <v>0</v>
      </c>
      <c r="AO50" s="10">
        <f>Personnel!AR24+AO25</f>
        <v>0</v>
      </c>
      <c r="AP50" s="10">
        <f>Personnel!AS24+AP25</f>
        <v>0</v>
      </c>
      <c r="AQ50" s="10">
        <f>SUM(AO50:AP50)</f>
        <v>0</v>
      </c>
      <c r="AR50" s="10">
        <f>Personnel!AU24+AR25</f>
        <v>0</v>
      </c>
      <c r="AS50" s="10">
        <f>Personnel!AV24+AS25</f>
        <v>0</v>
      </c>
      <c r="AT50" s="10">
        <f>SUM(AR50:AS50)</f>
        <v>0</v>
      </c>
      <c r="AU50" s="10">
        <f>Personnel!AX24+AU25</f>
        <v>0</v>
      </c>
      <c r="AV50" s="10">
        <f>Personnel!AY24+AV25</f>
        <v>0</v>
      </c>
      <c r="AW50" s="10">
        <f>SUM(AU50:AV50)</f>
        <v>0</v>
      </c>
    </row>
    <row r="51">
      <c r="C51" s="10">
        <f>Personnel!F25+C26</f>
        <v>0</v>
      </c>
      <c r="D51" s="10">
        <f>Personnel!G25+D26</f>
        <v>0</v>
      </c>
      <c r="E51" s="10">
        <f>Personnel!H25+E26</f>
        <v>0</v>
      </c>
      <c r="F51" s="10">
        <f>Personnel!I25+F26</f>
        <v>0</v>
      </c>
      <c r="G51" s="10">
        <f>Personnel!J25+G26</f>
        <v>0</v>
      </c>
      <c r="H51" s="10">
        <f>Personnel!K25+H26</f>
        <v>0</v>
      </c>
      <c r="I51" s="10">
        <f>Personnel!L25+I26</f>
        <v>0</v>
      </c>
      <c r="J51" s="10">
        <f>Personnel!M25+J26</f>
        <v>0</v>
      </c>
      <c r="K51" s="10">
        <f>Personnel!N25+K26</f>
        <v>0</v>
      </c>
      <c r="L51" s="10">
        <f>Personnel!O25+L26</f>
        <v>0</v>
      </c>
      <c r="M51" s="10">
        <f>Personnel!P25+M26</f>
        <v>0</v>
      </c>
      <c r="N51" s="10">
        <f>Personnel!Q25+N26</f>
        <v>0</v>
      </c>
      <c r="O51" s="10">
        <f>SUM(C51:N51)</f>
        <v>0</v>
      </c>
      <c r="P51" s="10">
        <f>Personnel!S25+P26</f>
        <v>0</v>
      </c>
      <c r="Q51" s="10">
        <f>Personnel!T25+Q26</f>
        <v>0</v>
      </c>
      <c r="R51" s="10">
        <f>Personnel!U25+R26</f>
        <v>0</v>
      </c>
      <c r="S51" s="10">
        <f>Personnel!V25+S26</f>
        <v>0</v>
      </c>
      <c r="T51" s="10">
        <f>Personnel!W25+T26</f>
        <v>0</v>
      </c>
      <c r="U51" s="10">
        <f>Personnel!X25+U26</f>
        <v>0</v>
      </c>
      <c r="V51" s="10">
        <f>Personnel!Y25+V26</f>
        <v>0</v>
      </c>
      <c r="W51" s="10">
        <f>Personnel!Z25+W26</f>
        <v>0</v>
      </c>
      <c r="X51" s="10">
        <f>Personnel!AA25+X26</f>
        <v>0</v>
      </c>
      <c r="Y51" s="10">
        <f>Personnel!AB25+Y26</f>
        <v>0</v>
      </c>
      <c r="Z51" s="10">
        <f>Personnel!AC25+Z26</f>
        <v>0</v>
      </c>
      <c r="AA51" s="10">
        <f>Personnel!AD25+AA26</f>
        <v>0</v>
      </c>
      <c r="AB51" s="10">
        <f>SUM(P51:AA51)</f>
        <v>0</v>
      </c>
      <c r="AC51" s="10">
        <f>Personnel!AF25+AC26</f>
        <v>0</v>
      </c>
      <c r="AD51" s="10">
        <f>Personnel!AG25+AD26</f>
        <v>0</v>
      </c>
      <c r="AE51" s="10">
        <f>SUM(AC51:AD51)</f>
        <v>0</v>
      </c>
      <c r="AF51" s="10">
        <f>Personnel!AI25+AF26</f>
        <v>0</v>
      </c>
      <c r="AG51" s="10">
        <f>Personnel!AJ25+AG26</f>
        <v>0</v>
      </c>
      <c r="AH51" s="10">
        <f>SUM(AF51:AG51)</f>
        <v>0</v>
      </c>
      <c r="AI51" s="10">
        <f>Personnel!AL25+AI26</f>
        <v>0</v>
      </c>
      <c r="AJ51" s="10">
        <f>Personnel!AM25+AJ26</f>
        <v>0</v>
      </c>
      <c r="AK51" s="10">
        <f>SUM(AI51:AJ51)</f>
        <v>0</v>
      </c>
      <c r="AL51" s="10">
        <f>Personnel!AO25+AL26</f>
        <v>0</v>
      </c>
      <c r="AM51" s="10">
        <f>Personnel!AP25+AM26</f>
        <v>0</v>
      </c>
      <c r="AN51" s="10">
        <f>SUM(AL51:AM51)</f>
        <v>0</v>
      </c>
      <c r="AO51" s="10">
        <f>Personnel!AR25+AO26</f>
        <v>0</v>
      </c>
      <c r="AP51" s="10">
        <f>Personnel!AS25+AP26</f>
        <v>0</v>
      </c>
      <c r="AQ51" s="10">
        <f>SUM(AO51:AP51)</f>
        <v>0</v>
      </c>
      <c r="AR51" s="10">
        <f>Personnel!AU25+AR26</f>
        <v>0</v>
      </c>
      <c r="AS51" s="10">
        <f>Personnel!AV25+AS26</f>
        <v>0</v>
      </c>
      <c r="AT51" s="10">
        <f>SUM(AR51:AS51)</f>
        <v>0</v>
      </c>
      <c r="AU51" s="10">
        <f>Personnel!AX25+AU26</f>
        <v>0</v>
      </c>
      <c r="AV51" s="10">
        <f>Personnel!AY25+AV26</f>
        <v>0</v>
      </c>
      <c r="AW51" s="10">
        <f>SUM(AU51:AV51)</f>
        <v>0</v>
      </c>
    </row>
    <row r="52">
      <c r="C52" s="10">
        <f>Personnel!F26+C27</f>
        <v>0</v>
      </c>
      <c r="D52" s="10">
        <f>Personnel!G26+D27</f>
        <v>0</v>
      </c>
      <c r="E52" s="10">
        <f>Personnel!H26+E27</f>
        <v>0</v>
      </c>
      <c r="F52" s="10">
        <f>Personnel!I26+F27</f>
        <v>0</v>
      </c>
      <c r="G52" s="10">
        <f>Personnel!J26+G27</f>
        <v>0</v>
      </c>
      <c r="H52" s="10">
        <f>Personnel!K26+H27</f>
        <v>0</v>
      </c>
      <c r="I52" s="10">
        <f>Personnel!L26+I27</f>
        <v>0</v>
      </c>
      <c r="J52" s="10">
        <f>Personnel!M26+J27</f>
        <v>0</v>
      </c>
      <c r="K52" s="10">
        <f>Personnel!N26+K27</f>
        <v>0</v>
      </c>
      <c r="L52" s="10">
        <f>Personnel!O26+L27</f>
        <v>0</v>
      </c>
      <c r="M52" s="10">
        <f>Personnel!P26+M27</f>
        <v>0</v>
      </c>
      <c r="N52" s="10">
        <f>Personnel!Q26+N27</f>
        <v>0</v>
      </c>
      <c r="O52" s="10">
        <f>SUM(C52:N52)</f>
        <v>0</v>
      </c>
      <c r="P52" s="10">
        <f>Personnel!S26+P27</f>
        <v>0</v>
      </c>
      <c r="Q52" s="10">
        <f>Personnel!T26+Q27</f>
        <v>0</v>
      </c>
      <c r="R52" s="10">
        <f>Personnel!U26+R27</f>
        <v>0</v>
      </c>
      <c r="S52" s="10">
        <f>Personnel!V26+S27</f>
        <v>0</v>
      </c>
      <c r="T52" s="10">
        <f>Personnel!W26+T27</f>
        <v>0</v>
      </c>
      <c r="U52" s="10">
        <f>Personnel!X26+U27</f>
        <v>0</v>
      </c>
      <c r="V52" s="10">
        <f>Personnel!Y26+V27</f>
        <v>0</v>
      </c>
      <c r="W52" s="10">
        <f>Personnel!Z26+W27</f>
        <v>0</v>
      </c>
      <c r="X52" s="10">
        <f>Personnel!AA26+X27</f>
        <v>0</v>
      </c>
      <c r="Y52" s="10">
        <f>Personnel!AB26+Y27</f>
        <v>0</v>
      </c>
      <c r="Z52" s="10">
        <f>Personnel!AC26+Z27</f>
        <v>0</v>
      </c>
      <c r="AA52" s="10">
        <f>Personnel!AD26+AA27</f>
        <v>0</v>
      </c>
      <c r="AB52" s="10">
        <f>SUM(P52:AA52)</f>
        <v>0</v>
      </c>
      <c r="AC52" s="10">
        <f>Personnel!AF26+AC27</f>
        <v>0</v>
      </c>
      <c r="AD52" s="10">
        <f>Personnel!AG26+AD27</f>
        <v>0</v>
      </c>
      <c r="AE52" s="10">
        <f>SUM(AC52:AD52)</f>
        <v>0</v>
      </c>
      <c r="AF52" s="10">
        <f>Personnel!AI26+AF27</f>
        <v>0</v>
      </c>
      <c r="AG52" s="10">
        <f>Personnel!AJ26+AG27</f>
        <v>0</v>
      </c>
      <c r="AH52" s="10">
        <f>SUM(AF52:AG52)</f>
        <v>0</v>
      </c>
      <c r="AI52" s="10">
        <f>Personnel!AL26+AI27</f>
        <v>0</v>
      </c>
      <c r="AJ52" s="10">
        <f>Personnel!AM26+AJ27</f>
        <v>0</v>
      </c>
      <c r="AK52" s="10">
        <f>SUM(AI52:AJ52)</f>
        <v>0</v>
      </c>
      <c r="AL52" s="10">
        <f>Personnel!AO26+AL27</f>
        <v>0</v>
      </c>
      <c r="AM52" s="10">
        <f>Personnel!AP26+AM27</f>
        <v>0</v>
      </c>
      <c r="AN52" s="10">
        <f>SUM(AL52:AM52)</f>
        <v>0</v>
      </c>
      <c r="AO52" s="10">
        <f>Personnel!AR26+AO27</f>
        <v>0</v>
      </c>
      <c r="AP52" s="10">
        <f>Personnel!AS26+AP27</f>
        <v>0</v>
      </c>
      <c r="AQ52" s="10">
        <f>SUM(AO52:AP52)</f>
        <v>0</v>
      </c>
      <c r="AR52" s="10">
        <f>Personnel!AU26+AR27</f>
        <v>0</v>
      </c>
      <c r="AS52" s="10">
        <f>Personnel!AV26+AS27</f>
        <v>0</v>
      </c>
      <c r="AT52" s="10">
        <f>SUM(AR52:AS52)</f>
        <v>0</v>
      </c>
      <c r="AU52" s="10">
        <f>Personnel!AX26+AU27</f>
        <v>0</v>
      </c>
      <c r="AV52" s="10">
        <f>Personnel!AY26+AV27</f>
        <v>0</v>
      </c>
      <c r="AW52" s="10">
        <f>SUM(AU52:AV52)</f>
        <v>0</v>
      </c>
    </row>
    <row r="53">
      <c r="C53" s="10">
        <f>Personnel!F27+C28</f>
        <v>0</v>
      </c>
      <c r="D53" s="10">
        <f>Personnel!G27+D28</f>
        <v>0</v>
      </c>
      <c r="E53" s="10">
        <f>Personnel!H27+E28</f>
        <v>0</v>
      </c>
      <c r="F53" s="10">
        <f>Personnel!I27+F28</f>
        <v>0</v>
      </c>
      <c r="G53" s="10">
        <f>Personnel!J27+G28</f>
        <v>0</v>
      </c>
      <c r="H53" s="10">
        <f>Personnel!K27+H28</f>
        <v>0</v>
      </c>
      <c r="I53" s="10">
        <f>Personnel!L27+I28</f>
        <v>0</v>
      </c>
      <c r="J53" s="10">
        <f>Personnel!M27+J28</f>
        <v>0</v>
      </c>
      <c r="K53" s="10">
        <f>Personnel!N27+K28</f>
        <v>0</v>
      </c>
      <c r="L53" s="10">
        <f>Personnel!O27+L28</f>
        <v>0</v>
      </c>
      <c r="M53" s="10">
        <f>Personnel!P27+M28</f>
        <v>0</v>
      </c>
      <c r="N53" s="10">
        <f>Personnel!Q27+N28</f>
        <v>0</v>
      </c>
      <c r="O53" s="10">
        <f>SUM(C53:N53)</f>
        <v>0</v>
      </c>
      <c r="P53" s="10">
        <f>Personnel!S27+P28</f>
        <v>0</v>
      </c>
      <c r="Q53" s="10">
        <f>Personnel!T27+Q28</f>
        <v>0</v>
      </c>
      <c r="R53" s="10">
        <f>Personnel!U27+R28</f>
        <v>0</v>
      </c>
      <c r="S53" s="10">
        <f>Personnel!V27+S28</f>
        <v>0</v>
      </c>
      <c r="T53" s="10">
        <f>Personnel!W27+T28</f>
        <v>0</v>
      </c>
      <c r="U53" s="10">
        <f>Personnel!X27+U28</f>
        <v>0</v>
      </c>
      <c r="V53" s="10">
        <f>Personnel!Y27+V28</f>
        <v>0</v>
      </c>
      <c r="W53" s="10">
        <f>Personnel!Z27+W28</f>
        <v>0</v>
      </c>
      <c r="X53" s="10">
        <f>Personnel!AA27+X28</f>
        <v>0</v>
      </c>
      <c r="Y53" s="10">
        <f>Personnel!AB27+Y28</f>
        <v>0</v>
      </c>
      <c r="Z53" s="10">
        <f>Personnel!AC27+Z28</f>
        <v>0</v>
      </c>
      <c r="AA53" s="10">
        <f>Personnel!AD27+AA28</f>
        <v>0</v>
      </c>
      <c r="AB53" s="10">
        <f>SUM(P53:AA53)</f>
        <v>0</v>
      </c>
      <c r="AC53" s="10">
        <f>Personnel!AF27+AC28</f>
        <v>0</v>
      </c>
      <c r="AD53" s="10">
        <f>Personnel!AG27+AD28</f>
        <v>0</v>
      </c>
      <c r="AE53" s="10">
        <f>SUM(AC53:AD53)</f>
        <v>0</v>
      </c>
      <c r="AF53" s="10">
        <f>Personnel!AI27+AF28</f>
        <v>0</v>
      </c>
      <c r="AG53" s="10">
        <f>Personnel!AJ27+AG28</f>
        <v>0</v>
      </c>
      <c r="AH53" s="10">
        <f>SUM(AF53:AG53)</f>
        <v>0</v>
      </c>
      <c r="AI53" s="10">
        <f>Personnel!AL27+AI28</f>
        <v>0</v>
      </c>
      <c r="AJ53" s="10">
        <f>Personnel!AM27+AJ28</f>
        <v>0</v>
      </c>
      <c r="AK53" s="10">
        <f>SUM(AI53:AJ53)</f>
        <v>0</v>
      </c>
      <c r="AL53" s="10">
        <f>Personnel!AO27+AL28</f>
        <v>0</v>
      </c>
      <c r="AM53" s="10">
        <f>Personnel!AP27+AM28</f>
        <v>0</v>
      </c>
      <c r="AN53" s="10">
        <f>SUM(AL53:AM53)</f>
        <v>0</v>
      </c>
      <c r="AO53" s="10">
        <f>Personnel!AR27+AO28</f>
        <v>0</v>
      </c>
      <c r="AP53" s="10">
        <f>Personnel!AS27+AP28</f>
        <v>0</v>
      </c>
      <c r="AQ53" s="10">
        <f>SUM(AO53:AP53)</f>
        <v>0</v>
      </c>
      <c r="AR53" s="10">
        <f>Personnel!AU27+AR28</f>
        <v>0</v>
      </c>
      <c r="AS53" s="10">
        <f>Personnel!AV27+AS28</f>
        <v>0</v>
      </c>
      <c r="AT53" s="10">
        <f>SUM(AR53:AS53)</f>
        <v>0</v>
      </c>
      <c r="AU53" s="10">
        <f>Personnel!AX27+AU28</f>
        <v>0</v>
      </c>
      <c r="AV53" s="10">
        <f>Personnel!AY27+AV28</f>
        <v>0</v>
      </c>
      <c r="AW53" s="10">
        <f>SUM(AU53:AV53)</f>
        <v>0</v>
      </c>
    </row>
    <row r="54">
      <c r="C54" s="10">
        <f>Personnel!F28+C29</f>
        <v>0</v>
      </c>
      <c r="D54" s="10">
        <f>Personnel!G28+D29</f>
        <v>0</v>
      </c>
      <c r="E54" s="10">
        <f>Personnel!H28+E29</f>
        <v>0</v>
      </c>
      <c r="F54" s="10">
        <f>Personnel!I28+F29</f>
        <v>0</v>
      </c>
      <c r="G54" s="10">
        <f>Personnel!J28+G29</f>
        <v>0</v>
      </c>
      <c r="H54" s="10">
        <f>Personnel!K28+H29</f>
        <v>0</v>
      </c>
      <c r="I54" s="10">
        <f>Personnel!L28+I29</f>
        <v>0</v>
      </c>
      <c r="J54" s="10">
        <f>Personnel!M28+J29</f>
        <v>0</v>
      </c>
      <c r="K54" s="10">
        <f>Personnel!N28+K29</f>
        <v>0</v>
      </c>
      <c r="L54" s="10">
        <f>Personnel!O28+L29</f>
        <v>0</v>
      </c>
      <c r="M54" s="10">
        <f>Personnel!P28+M29</f>
        <v>0</v>
      </c>
      <c r="N54" s="10">
        <f>Personnel!Q28+N29</f>
        <v>0</v>
      </c>
      <c r="O54" s="10">
        <f>SUM(C54:N54)</f>
        <v>0</v>
      </c>
      <c r="P54" s="10">
        <f>Personnel!S28+P29</f>
        <v>0</v>
      </c>
      <c r="Q54" s="10">
        <f>Personnel!T28+Q29</f>
        <v>0</v>
      </c>
      <c r="R54" s="10">
        <f>Personnel!U28+R29</f>
        <v>0</v>
      </c>
      <c r="S54" s="10">
        <f>Personnel!V28+S29</f>
        <v>0</v>
      </c>
      <c r="T54" s="10">
        <f>Personnel!W28+T29</f>
        <v>0</v>
      </c>
      <c r="U54" s="10">
        <f>Personnel!X28+U29</f>
        <v>0</v>
      </c>
      <c r="V54" s="10">
        <f>Personnel!Y28+V29</f>
        <v>0</v>
      </c>
      <c r="W54" s="10">
        <f>Personnel!Z28+W29</f>
        <v>0</v>
      </c>
      <c r="X54" s="10">
        <f>Personnel!AA28+X29</f>
        <v>0</v>
      </c>
      <c r="Y54" s="10">
        <f>Personnel!AB28+Y29</f>
        <v>0</v>
      </c>
      <c r="Z54" s="10">
        <f>Personnel!AC28+Z29</f>
        <v>0</v>
      </c>
      <c r="AA54" s="10">
        <f>Personnel!AD28+AA29</f>
        <v>0</v>
      </c>
      <c r="AB54" s="10">
        <f>SUM(P54:AA54)</f>
        <v>0</v>
      </c>
      <c r="AC54" s="10">
        <f>Personnel!AF28+AC29</f>
        <v>0</v>
      </c>
      <c r="AD54" s="10">
        <f>Personnel!AG28+AD29</f>
        <v>0</v>
      </c>
      <c r="AE54" s="10">
        <f>SUM(AC54:AD54)</f>
        <v>0</v>
      </c>
      <c r="AF54" s="10">
        <f>Personnel!AI28+AF29</f>
        <v>0</v>
      </c>
      <c r="AG54" s="10">
        <f>Personnel!AJ28+AG29</f>
        <v>0</v>
      </c>
      <c r="AH54" s="10">
        <f>SUM(AF54:AG54)</f>
        <v>0</v>
      </c>
      <c r="AI54" s="10">
        <f>Personnel!AL28+AI29</f>
        <v>0</v>
      </c>
      <c r="AJ54" s="10">
        <f>Personnel!AM28+AJ29</f>
        <v>0</v>
      </c>
      <c r="AK54" s="10">
        <f>SUM(AI54:AJ54)</f>
        <v>0</v>
      </c>
      <c r="AL54" s="10">
        <f>Personnel!AO28+AL29</f>
        <v>0</v>
      </c>
      <c r="AM54" s="10">
        <f>Personnel!AP28+AM29</f>
        <v>0</v>
      </c>
      <c r="AN54" s="10">
        <f>SUM(AL54:AM54)</f>
        <v>0</v>
      </c>
      <c r="AO54" s="10">
        <f>Personnel!AR28+AO29</f>
        <v>0</v>
      </c>
      <c r="AP54" s="10">
        <f>Personnel!AS28+AP29</f>
        <v>0</v>
      </c>
      <c r="AQ54" s="10">
        <f>SUM(AO54:AP54)</f>
        <v>0</v>
      </c>
      <c r="AR54" s="10">
        <f>Personnel!AU28+AR29</f>
        <v>0</v>
      </c>
      <c r="AS54" s="10">
        <f>Personnel!AV28+AS29</f>
        <v>0</v>
      </c>
      <c r="AT54" s="10">
        <f>SUM(AR54:AS54)</f>
        <v>0</v>
      </c>
      <c r="AU54" s="10">
        <f>Personnel!AX28+AU29</f>
        <v>0</v>
      </c>
      <c r="AV54" s="10">
        <f>Personnel!AY28+AV29</f>
        <v>0</v>
      </c>
      <c r="AW54" s="10">
        <f>SUM(AU54:AV54)</f>
        <v>0</v>
      </c>
    </row>
    <row r="55">
      <c r="C55" s="10">
        <f>Personnel!F29+C30</f>
        <v>0</v>
      </c>
      <c r="D55" s="10">
        <f>Personnel!G29+D30</f>
        <v>0</v>
      </c>
      <c r="E55" s="10">
        <f>Personnel!H29+E30</f>
        <v>0</v>
      </c>
      <c r="F55" s="10">
        <f>Personnel!I29+F30</f>
        <v>0</v>
      </c>
      <c r="G55" s="10">
        <f>Personnel!J29+G30</f>
        <v>0</v>
      </c>
      <c r="H55" s="10">
        <f>Personnel!K29+H30</f>
        <v>0</v>
      </c>
      <c r="I55" s="10">
        <f>Personnel!L29+I30</f>
        <v>0</v>
      </c>
      <c r="J55" s="10">
        <f>Personnel!M29+J30</f>
        <v>0</v>
      </c>
      <c r="K55" s="10">
        <f>Personnel!N29+K30</f>
        <v>0</v>
      </c>
      <c r="L55" s="10">
        <f>Personnel!O29+L30</f>
        <v>0</v>
      </c>
      <c r="M55" s="10">
        <f>Personnel!P29+M30</f>
        <v>0</v>
      </c>
      <c r="N55" s="10">
        <f>Personnel!Q29+N30</f>
        <v>0</v>
      </c>
      <c r="O55" s="10">
        <f>SUM(C55:N55)</f>
        <v>0</v>
      </c>
      <c r="P55" s="10">
        <f>Personnel!S29+P30</f>
        <v>0</v>
      </c>
      <c r="Q55" s="10">
        <f>Personnel!T29+Q30</f>
        <v>0</v>
      </c>
      <c r="R55" s="10">
        <f>Personnel!U29+R30</f>
        <v>0</v>
      </c>
      <c r="S55" s="10">
        <f>Personnel!V29+S30</f>
        <v>0</v>
      </c>
      <c r="T55" s="10">
        <f>Personnel!W29+T30</f>
        <v>0</v>
      </c>
      <c r="U55" s="10">
        <f>Personnel!X29+U30</f>
        <v>0</v>
      </c>
      <c r="V55" s="10">
        <f>Personnel!Y29+V30</f>
        <v>0</v>
      </c>
      <c r="W55" s="10">
        <f>Personnel!Z29+W30</f>
        <v>0</v>
      </c>
      <c r="X55" s="10">
        <f>Personnel!AA29+X30</f>
        <v>0</v>
      </c>
      <c r="Y55" s="10">
        <f>Personnel!AB29+Y30</f>
        <v>0</v>
      </c>
      <c r="Z55" s="10">
        <f>Personnel!AC29+Z30</f>
        <v>0</v>
      </c>
      <c r="AA55" s="10">
        <f>Personnel!AD29+AA30</f>
        <v>0</v>
      </c>
      <c r="AB55" s="10">
        <f>SUM(P55:AA55)</f>
        <v>0</v>
      </c>
      <c r="AC55" s="10">
        <f>Personnel!AF29+AC30</f>
        <v>0</v>
      </c>
      <c r="AD55" s="10">
        <f>Personnel!AG29+AD30</f>
        <v>0</v>
      </c>
      <c r="AE55" s="10">
        <f>SUM(AC55:AD55)</f>
        <v>0</v>
      </c>
      <c r="AF55" s="10">
        <f>Personnel!AI29+AF30</f>
        <v>0</v>
      </c>
      <c r="AG55" s="10">
        <f>Personnel!AJ29+AG30</f>
        <v>0</v>
      </c>
      <c r="AH55" s="10">
        <f>SUM(AF55:AG55)</f>
        <v>0</v>
      </c>
      <c r="AI55" s="10">
        <f>Personnel!AL29+AI30</f>
        <v>0</v>
      </c>
      <c r="AJ55" s="10">
        <f>Personnel!AM29+AJ30</f>
        <v>0</v>
      </c>
      <c r="AK55" s="10">
        <f>SUM(AI55:AJ55)</f>
        <v>0</v>
      </c>
      <c r="AL55" s="10">
        <f>Personnel!AO29+AL30</f>
        <v>0</v>
      </c>
      <c r="AM55" s="10">
        <f>Personnel!AP29+AM30</f>
        <v>0</v>
      </c>
      <c r="AN55" s="10">
        <f>SUM(AL55:AM55)</f>
        <v>0</v>
      </c>
      <c r="AO55" s="10">
        <f>Personnel!AR29+AO30</f>
        <v>0</v>
      </c>
      <c r="AP55" s="10">
        <f>Personnel!AS29+AP30</f>
        <v>0</v>
      </c>
      <c r="AQ55" s="10">
        <f>SUM(AO55:AP55)</f>
        <v>0</v>
      </c>
      <c r="AR55" s="10">
        <f>Personnel!AU29+AR30</f>
        <v>0</v>
      </c>
      <c r="AS55" s="10">
        <f>Personnel!AV29+AS30</f>
        <v>0</v>
      </c>
      <c r="AT55" s="10">
        <f>SUM(AR55:AS55)</f>
        <v>0</v>
      </c>
      <c r="AU55" s="10">
        <f>Personnel!AX29+AU30</f>
        <v>0</v>
      </c>
      <c r="AV55" s="10">
        <f>Personnel!AY29+AV30</f>
        <v>0</v>
      </c>
      <c r="AW55" s="10">
        <f>SUM(AU55:AV55)</f>
        <v>0</v>
      </c>
    </row>
    <row r="56">
      <c r="C56" s="10">
        <f>SUM(C36:C55)</f>
        <v>0</v>
      </c>
      <c r="D56" s="10">
        <f>SUM(D36:D55)</f>
        <v>0</v>
      </c>
      <c r="E56" s="10">
        <f>SUM(E36:E55)</f>
        <v>0</v>
      </c>
      <c r="F56" s="10">
        <f>SUM(F36:F55)</f>
        <v>0</v>
      </c>
      <c r="G56" s="10">
        <f>SUM(G36:G55)</f>
        <v>0</v>
      </c>
      <c r="H56" s="10">
        <f>SUM(H36:H55)</f>
        <v>0</v>
      </c>
      <c r="I56" s="10">
        <f>SUM(I36:I55)</f>
        <v>0</v>
      </c>
      <c r="J56" s="10">
        <f>SUM(J36:J55)</f>
        <v>0</v>
      </c>
      <c r="K56" s="10">
        <f>SUM(K36:K55)</f>
        <v>0</v>
      </c>
      <c r="L56" s="10">
        <f>SUM(L36:L55)</f>
        <v>0</v>
      </c>
      <c r="M56" s="10">
        <f>SUM(M36:M55)</f>
        <v>0</v>
      </c>
      <c r="N56" s="10">
        <f>SUM(N36:N55)</f>
        <v>0</v>
      </c>
      <c r="O56" s="10">
        <f>SUM(C56:N56)</f>
        <v>0</v>
      </c>
      <c r="P56" s="10">
        <f>SUM(P36:P55)</f>
        <v>0</v>
      </c>
      <c r="Q56" s="10">
        <f>SUM(Q36:Q55)</f>
        <v>0</v>
      </c>
      <c r="R56" s="10">
        <f>SUM(R36:R55)</f>
        <v>0</v>
      </c>
      <c r="S56" s="10">
        <f>SUM(S36:S55)</f>
        <v>0</v>
      </c>
      <c r="T56" s="10">
        <f>SUM(T36:T55)</f>
        <v>0</v>
      </c>
      <c r="U56" s="10">
        <f>SUM(U36:U55)</f>
        <v>0</v>
      </c>
      <c r="V56" s="10">
        <f>SUM(V36:V55)</f>
        <v>0</v>
      </c>
      <c r="W56" s="10">
        <f>SUM(W36:W55)</f>
        <v>0</v>
      </c>
      <c r="X56" s="10">
        <f>SUM(X36:X55)</f>
        <v>0</v>
      </c>
      <c r="Y56" s="10">
        <f>SUM(Y36:Y55)</f>
        <v>0</v>
      </c>
      <c r="Z56" s="10">
        <f>SUM(Z36:Z55)</f>
        <v>0</v>
      </c>
      <c r="AA56" s="10">
        <f>SUM(AA36:AA55)</f>
        <v>0</v>
      </c>
      <c r="AB56" s="10">
        <f>SUM(P56:AA56)</f>
        <v>0</v>
      </c>
      <c r="AC56" s="10">
        <f>SUM(AC36:AC55)</f>
        <v>0</v>
      </c>
      <c r="AD56" s="10">
        <f>SUM(AD36:AD55)</f>
        <v>0</v>
      </c>
      <c r="AE56" s="10">
        <f>SUM(AC56:AD56)</f>
        <v>0</v>
      </c>
      <c r="AF56" s="10">
        <f>SUM(AF36:AF55)</f>
        <v>0</v>
      </c>
      <c r="AG56" s="10">
        <f>SUM(AG36:AG55)</f>
        <v>0</v>
      </c>
      <c r="AH56" s="10">
        <f>SUM(AF56:AG56)</f>
        <v>0</v>
      </c>
      <c r="AI56" s="10">
        <f>SUM(AI36:AI55)</f>
        <v>0</v>
      </c>
      <c r="AJ56" s="10">
        <f>SUM(AJ36:AJ55)</f>
        <v>0</v>
      </c>
      <c r="AK56" s="10">
        <f>SUM(AI56:AJ56)</f>
        <v>0</v>
      </c>
      <c r="AL56" s="10">
        <f>SUM(AL36:AL55)</f>
        <v>0</v>
      </c>
      <c r="AM56" s="10">
        <f>SUM(AM36:AM55)</f>
        <v>0</v>
      </c>
      <c r="AN56" s="10">
        <f>SUM(AL56:AM56)</f>
        <v>0</v>
      </c>
      <c r="AO56" s="10">
        <f>SUM(AO36:AO55)</f>
        <v>0</v>
      </c>
      <c r="AP56" s="10">
        <f>SUM(AP36:AP55)</f>
        <v>0</v>
      </c>
      <c r="AQ56" s="10">
        <f>SUM(AO56:AP56)</f>
        <v>0</v>
      </c>
      <c r="AR56" s="10">
        <f>SUM(AR36:AR55)</f>
        <v>0</v>
      </c>
      <c r="AS56" s="10">
        <f>SUM(AS36:AS55)</f>
        <v>0</v>
      </c>
      <c r="AT56" s="10">
        <f>SUM(AR56:AS56)</f>
        <v>0</v>
      </c>
      <c r="AU56" s="10">
        <f>SUM(AU36:AU55)</f>
        <v>0</v>
      </c>
      <c r="AV56" s="10">
        <f>SUM(AV36:AV55)</f>
        <v>0</v>
      </c>
      <c r="AW56" s="10">
        <f>SUM(AU56:AV56)</f>
        <v>0</v>
      </c>
    </row>
    <row r="57" ht="15" customHeight="1"/>
  </sheetData>
  <mergeCells count="21">
    <mergeCell ref="AR9:AT9"/>
    <mergeCell ref="AI34:AK34"/>
    <mergeCell ref="AL34:AN34"/>
    <mergeCell ref="AO34:AQ34"/>
    <mergeCell ref="AR34:AT34"/>
    <mergeCell ref="C3:F3"/>
    <mergeCell ref="AC34:AE34"/>
    <mergeCell ref="AF34:AH34"/>
    <mergeCell ref="AU34:AW34"/>
    <mergeCell ref="AF9:AH9"/>
    <mergeCell ref="AU9:AW9"/>
    <mergeCell ref="AC9:AE9"/>
    <mergeCell ref="C33:O33"/>
    <mergeCell ref="C34:O34"/>
    <mergeCell ref="C8:O8"/>
    <mergeCell ref="C9:O9"/>
    <mergeCell ref="P34:AB34"/>
    <mergeCell ref="P9:AB9"/>
    <mergeCell ref="AI9:AK9"/>
    <mergeCell ref="AL9:AN9"/>
    <mergeCell ref="AO9:AQ9"/>
  </mergeCells>
  <pageMargins left="0.7" right="0.7" top="0.75" bottom="0.75" header="0.3" footer="0.3"/>
  <ignoredErrors>
    <ignoredError numberStoredAsText="1" sqref="B1:AX57"/>
  </ignoredErrors>
</worksheet>
</file>

<file path=xl/worksheets/sheet7.xml><?xml version="1.0" encoding="utf-8"?>
<worksheet xmlns="http://schemas.openxmlformats.org/spreadsheetml/2006/main" xmlns:r="http://schemas.openxmlformats.org/officeDocument/2006/relationships">
  <dimension ref="B1:DT52"/>
  <sheetViews>
    <sheetView workbookViewId="0" rightToLeft="0"/>
  </sheetViews>
  <cols>
    <col min="1" max="1" customWidth="1" width="3.5546875"/>
    <col min="2" max="2" customWidth="1" width="3.33203125"/>
    <col min="3" max="3" customWidth="1" width="32.44140625"/>
    <col min="4" max="4" customWidth="1" width="12"/>
    <col min="5" max="5" customWidth="1" width="12"/>
    <col min="6" max="6" customWidth="1" width="12"/>
    <col min="7" max="7" customWidth="1" width="12"/>
    <col min="8" max="8" customWidth="1" width="12"/>
    <col min="9" max="9" customWidth="1" width="12"/>
    <col min="10" max="10" customWidth="1" width="12"/>
    <col min="11" max="11" customWidth="1" width="12"/>
    <col min="12" max="12" customWidth="1" width="12"/>
    <col min="13" max="13" customWidth="1" width="3.5546875"/>
    <col min="14" max="14" customWidth="1" width="11.44140625"/>
    <col min="15" max="15" customWidth="1" width="11.44140625"/>
    <col min="16" max="16" customWidth="1" width="11.44140625"/>
    <col min="122" max="122" customWidth="1" width="3"/>
  </cols>
  <sheetData>
    <row r="1" ht="15" customHeight="1"/>
    <row r="2"/>
    <row r="3">
      <c r="C3" t="str">
        <v>CHARGES EXTERNES (en € HT)</v>
      </c>
    </row>
    <row r="4"/>
    <row r="5" ht="37.5" customHeight="1">
      <c r="C5" t="str">
        <v>Note sur les charges externes : Les charges externes grisées, dont les décaissements sont lissés mensuellement, sont calculées automatiquement à partir des informations indiquées dans la section "Charges externes" de l'onglet "CONFIG" (information de "Configuration avancée") et du chiffre d'affaires calculé et des informations de personnel renseignées. D'autres charges externes personnalisables pourront être renseignées si besoin dans les cases marrons. Renseignez dans ce cas le nom du poste de charges dans le tableau de gauche et les décaissements mensuels associés dans le tableau de droite.</v>
      </c>
    </row>
    <row r="6"/>
    <row r="7">
      <c r="D7" t="str">
        <v>Charges annuelles consolidées</v>
      </c>
      <c r="N7">
        <f>YEAR(CONFIG!D7)</f>
        <v>2021</v>
      </c>
      <c r="Z7">
        <f>+N7+1</f>
        <v>2022</v>
      </c>
      <c r="AL7">
        <f>+Z7+1</f>
        <v>2023</v>
      </c>
      <c r="AX7">
        <f>+AL7+1</f>
        <v>2024</v>
      </c>
      <c r="BJ7">
        <f>+AX7+1</f>
        <v>2025</v>
      </c>
      <c r="BV7">
        <f>+BJ7+1</f>
        <v>2026</v>
      </c>
      <c r="CH7">
        <f>+BV7+1</f>
        <v>2027</v>
      </c>
      <c r="CT7">
        <f>+CH7+1</f>
        <v>2028</v>
      </c>
      <c r="DF7">
        <f>+CT7+1</f>
        <v>2029</v>
      </c>
    </row>
    <row r="8" ht="15" customHeight="1">
      <c r="C8" t="str">
        <v>Poste</v>
      </c>
      <c r="D8">
        <f>YEAR(CONFIG!D7)</f>
        <v>2021</v>
      </c>
      <c r="E8">
        <f>+D8+1</f>
        <v>2022</v>
      </c>
      <c r="F8">
        <f>+E8+1</f>
        <v>2023</v>
      </c>
      <c r="G8">
        <f>+F8+1</f>
        <v>2024</v>
      </c>
      <c r="H8">
        <f>+G8+1</f>
        <v>2025</v>
      </c>
      <c r="I8">
        <f>+H8+1</f>
        <v>2026</v>
      </c>
      <c r="J8">
        <f>+I8+1</f>
        <v>2027</v>
      </c>
      <c r="K8">
        <f>+J8+1</f>
        <v>2028</v>
      </c>
      <c r="L8">
        <f>+K8+1</f>
        <v>2029</v>
      </c>
      <c r="N8" s="9">
        <f>CONFIG!$D$7</f>
        <v>44197</v>
      </c>
      <c r="O8" s="9">
        <f>DATE(YEAR(N8),MONTH(N8)+1,DAY(N8))</f>
        <v>44228</v>
      </c>
      <c r="P8" s="9">
        <f>DATE(YEAR(O8),MONTH(O8)+1,DAY(O8))</f>
        <v>44256</v>
      </c>
      <c r="Q8" s="9">
        <f>DATE(YEAR(P8),MONTH(P8)+1,DAY(P8))</f>
        <v>44287</v>
      </c>
      <c r="R8" s="9">
        <f>DATE(YEAR(Q8),MONTH(Q8)+1,DAY(Q8))</f>
        <v>44317</v>
      </c>
      <c r="S8" s="9">
        <f>DATE(YEAR(R8),MONTH(R8)+1,DAY(R8))</f>
        <v>44348</v>
      </c>
      <c r="T8" s="9">
        <f>DATE(YEAR(S8),MONTH(S8)+1,DAY(S8))</f>
        <v>44378</v>
      </c>
      <c r="U8" s="9">
        <f>DATE(YEAR(T8),MONTH(T8)+1,DAY(T8))</f>
        <v>44409</v>
      </c>
      <c r="V8" s="9">
        <f>DATE(YEAR(U8),MONTH(U8)+1,DAY(U8))</f>
        <v>44440</v>
      </c>
      <c r="W8" s="9">
        <f>DATE(YEAR(V8),MONTH(V8)+1,DAY(V8))</f>
        <v>44470</v>
      </c>
      <c r="X8" s="9">
        <f>DATE(YEAR(W8),MONTH(W8)+1,DAY(W8))</f>
        <v>44501</v>
      </c>
      <c r="Y8" s="9">
        <f>DATE(YEAR(X8),MONTH(X8)+1,DAY(X8))</f>
        <v>44531</v>
      </c>
      <c r="Z8" s="9">
        <f>DATE(YEAR(Y8),MONTH(Y8)+1,DAY(Y8))</f>
        <v>44562</v>
      </c>
      <c r="AA8" s="9">
        <f>DATE(YEAR(Z8),MONTH(Z8)+1,DAY(Z8))</f>
        <v>44593</v>
      </c>
      <c r="AB8" s="9">
        <f>DATE(YEAR(AA8),MONTH(AA8)+1,DAY(AA8))</f>
        <v>44621</v>
      </c>
      <c r="AC8" s="9">
        <f>DATE(YEAR(AB8),MONTH(AB8)+1,DAY(AB8))</f>
        <v>44652</v>
      </c>
      <c r="AD8" s="9">
        <f>DATE(YEAR(AC8),MONTH(AC8)+1,DAY(AC8))</f>
        <v>44682</v>
      </c>
      <c r="AE8" s="9">
        <f>DATE(YEAR(AD8),MONTH(AD8)+1,DAY(AD8))</f>
        <v>44713</v>
      </c>
      <c r="AF8" s="9">
        <f>DATE(YEAR(AE8),MONTH(AE8)+1,DAY(AE8))</f>
        <v>44743</v>
      </c>
      <c r="AG8" s="9">
        <f>DATE(YEAR(AF8),MONTH(AF8)+1,DAY(AF8))</f>
        <v>44774</v>
      </c>
      <c r="AH8" s="9">
        <f>DATE(YEAR(AG8),MONTH(AG8)+1,DAY(AG8))</f>
        <v>44805</v>
      </c>
      <c r="AI8" s="9">
        <f>DATE(YEAR(AH8),MONTH(AH8)+1,DAY(AH8))</f>
        <v>44835</v>
      </c>
      <c r="AJ8" s="9">
        <f>DATE(YEAR(AI8),MONTH(AI8)+1,DAY(AI8))</f>
        <v>44866</v>
      </c>
      <c r="AK8" s="9">
        <f>DATE(YEAR(AJ8),MONTH(AJ8)+1,DAY(AJ8))</f>
        <v>44896</v>
      </c>
      <c r="AL8" s="9">
        <f>DATE(YEAR(AK8),MONTH(AK8)+1,DAY(AK8))</f>
        <v>44927</v>
      </c>
      <c r="AM8" s="9">
        <f>DATE(YEAR(AL8),MONTH(AL8)+1,DAY(AL8))</f>
        <v>44958</v>
      </c>
      <c r="AN8" s="9">
        <f>DATE(YEAR(AM8),MONTH(AM8)+1,DAY(AM8))</f>
        <v>44986</v>
      </c>
      <c r="AO8" s="9">
        <f>DATE(YEAR(AN8),MONTH(AN8)+1,DAY(AN8))</f>
        <v>45017</v>
      </c>
      <c r="AP8" s="9">
        <f>DATE(YEAR(AO8),MONTH(AO8)+1,DAY(AO8))</f>
        <v>45047</v>
      </c>
      <c r="AQ8" s="9">
        <f>DATE(YEAR(AP8),MONTH(AP8)+1,DAY(AP8))</f>
        <v>45078</v>
      </c>
      <c r="AR8" s="9">
        <f>DATE(YEAR(AQ8),MONTH(AQ8)+1,DAY(AQ8))</f>
        <v>45108</v>
      </c>
      <c r="AS8" s="9">
        <f>DATE(YEAR(AR8),MONTH(AR8)+1,DAY(AR8))</f>
        <v>45139</v>
      </c>
      <c r="AT8" s="9">
        <f>DATE(YEAR(AS8),MONTH(AS8)+1,DAY(AS8))</f>
        <v>45170</v>
      </c>
      <c r="AU8" s="9">
        <f>DATE(YEAR(AT8),MONTH(AT8)+1,DAY(AT8))</f>
        <v>45200</v>
      </c>
      <c r="AV8" s="9">
        <f>DATE(YEAR(AU8),MONTH(AU8)+1,DAY(AU8))</f>
        <v>45231</v>
      </c>
      <c r="AW8" s="9">
        <f>DATE(YEAR(AV8),MONTH(AV8)+1,DAY(AV8))</f>
        <v>45261</v>
      </c>
      <c r="AX8" s="9">
        <f>DATE(YEAR(AW8),MONTH(AW8)+1,DAY(AW8))</f>
        <v>45292</v>
      </c>
      <c r="AY8" s="9">
        <f>DATE(YEAR(AX8),MONTH(AX8)+1,DAY(AX8))</f>
        <v>45323</v>
      </c>
      <c r="AZ8" s="9">
        <f>DATE(YEAR(AY8),MONTH(AY8)+1,DAY(AY8))</f>
        <v>45352</v>
      </c>
      <c r="BA8" s="9">
        <f>DATE(YEAR(AZ8),MONTH(AZ8)+1,DAY(AZ8))</f>
        <v>45383</v>
      </c>
      <c r="BB8" s="9">
        <f>DATE(YEAR(BA8),MONTH(BA8)+1,DAY(BA8))</f>
        <v>45413</v>
      </c>
      <c r="BC8" s="9">
        <f>DATE(YEAR(BB8),MONTH(BB8)+1,DAY(BB8))</f>
        <v>45444</v>
      </c>
      <c r="BD8" s="9">
        <f>DATE(YEAR(BC8),MONTH(BC8)+1,DAY(BC8))</f>
        <v>45474</v>
      </c>
      <c r="BE8" s="9">
        <f>DATE(YEAR(BD8),MONTH(BD8)+1,DAY(BD8))</f>
        <v>45505</v>
      </c>
      <c r="BF8" s="9">
        <f>DATE(YEAR(BE8),MONTH(BE8)+1,DAY(BE8))</f>
        <v>45536</v>
      </c>
      <c r="BG8" s="9">
        <f>DATE(YEAR(BF8),MONTH(BF8)+1,DAY(BF8))</f>
        <v>45566</v>
      </c>
      <c r="BH8" s="9">
        <f>DATE(YEAR(BG8),MONTH(BG8)+1,DAY(BG8))</f>
        <v>45597</v>
      </c>
      <c r="BI8" s="9">
        <f>DATE(YEAR(BH8),MONTH(BH8)+1,DAY(BH8))</f>
        <v>45627</v>
      </c>
      <c r="BJ8" s="9">
        <f>DATE(YEAR(BI8),MONTH(BI8)+1,DAY(BI8))</f>
        <v>45658</v>
      </c>
      <c r="BK8" s="9">
        <f>DATE(YEAR(BJ8),MONTH(BJ8)+1,DAY(BJ8))</f>
        <v>45689</v>
      </c>
      <c r="BL8" s="9">
        <f>DATE(YEAR(BK8),MONTH(BK8)+1,DAY(BK8))</f>
        <v>45717</v>
      </c>
      <c r="BM8" s="9">
        <f>DATE(YEAR(BL8),MONTH(BL8)+1,DAY(BL8))</f>
        <v>45748</v>
      </c>
      <c r="BN8" s="9">
        <f>DATE(YEAR(BM8),MONTH(BM8)+1,DAY(BM8))</f>
        <v>45778</v>
      </c>
      <c r="BO8" s="9">
        <f>DATE(YEAR(BN8),MONTH(BN8)+1,DAY(BN8))</f>
        <v>45809</v>
      </c>
      <c r="BP8" s="9">
        <f>DATE(YEAR(BO8),MONTH(BO8)+1,DAY(BO8))</f>
        <v>45839</v>
      </c>
      <c r="BQ8" s="9">
        <f>DATE(YEAR(BP8),MONTH(BP8)+1,DAY(BP8))</f>
        <v>45870</v>
      </c>
      <c r="BR8" s="9">
        <f>DATE(YEAR(BQ8),MONTH(BQ8)+1,DAY(BQ8))</f>
        <v>45901</v>
      </c>
      <c r="BS8" s="9">
        <f>DATE(YEAR(BR8),MONTH(BR8)+1,DAY(BR8))</f>
        <v>45931</v>
      </c>
      <c r="BT8" s="9">
        <f>DATE(YEAR(BS8),MONTH(BS8)+1,DAY(BS8))</f>
        <v>45962</v>
      </c>
      <c r="BU8" s="9">
        <f>DATE(YEAR(BT8),MONTH(BT8)+1,DAY(BT8))</f>
        <v>45992</v>
      </c>
      <c r="BV8" s="9">
        <f>DATE(YEAR(BU8),MONTH(BU8)+1,DAY(BU8))</f>
        <v>46023</v>
      </c>
      <c r="BW8" s="9">
        <f>DATE(YEAR(BV8),MONTH(BV8)+1,DAY(BV8))</f>
        <v>46054</v>
      </c>
      <c r="BX8" s="9">
        <f>DATE(YEAR(BW8),MONTH(BW8)+1,DAY(BW8))</f>
        <v>46082</v>
      </c>
      <c r="BY8" s="9">
        <f>DATE(YEAR(BX8),MONTH(BX8)+1,DAY(BX8))</f>
        <v>46113</v>
      </c>
      <c r="BZ8" s="9">
        <f>DATE(YEAR(BY8),MONTH(BY8)+1,DAY(BY8))</f>
        <v>46143</v>
      </c>
      <c r="CA8" s="9">
        <f>DATE(YEAR(BZ8),MONTH(BZ8)+1,DAY(BZ8))</f>
        <v>46174</v>
      </c>
      <c r="CB8" s="9">
        <f>DATE(YEAR(CA8),MONTH(CA8)+1,DAY(CA8))</f>
        <v>46204</v>
      </c>
      <c r="CC8" s="9">
        <f>DATE(YEAR(CB8),MONTH(CB8)+1,DAY(CB8))</f>
        <v>46235</v>
      </c>
      <c r="CD8" s="9">
        <f>DATE(YEAR(CC8),MONTH(CC8)+1,DAY(CC8))</f>
        <v>46266</v>
      </c>
      <c r="CE8" s="9">
        <f>DATE(YEAR(CD8),MONTH(CD8)+1,DAY(CD8))</f>
        <v>46296</v>
      </c>
      <c r="CF8" s="9">
        <f>DATE(YEAR(CE8),MONTH(CE8)+1,DAY(CE8))</f>
        <v>46327</v>
      </c>
      <c r="CG8" s="9">
        <f>DATE(YEAR(CF8),MONTH(CF8)+1,DAY(CF8))</f>
        <v>46357</v>
      </c>
      <c r="CH8" s="9">
        <f>DATE(YEAR(CG8),MONTH(CG8)+1,DAY(CG8))</f>
        <v>46388</v>
      </c>
      <c r="CI8" s="9">
        <f>DATE(YEAR(CH8),MONTH(CH8)+1,DAY(CH8))</f>
        <v>46419</v>
      </c>
      <c r="CJ8" s="9">
        <f>DATE(YEAR(CI8),MONTH(CI8)+1,DAY(CI8))</f>
        <v>46447</v>
      </c>
      <c r="CK8" s="9">
        <f>DATE(YEAR(CJ8),MONTH(CJ8)+1,DAY(CJ8))</f>
        <v>46478</v>
      </c>
      <c r="CL8" s="9">
        <f>DATE(YEAR(CK8),MONTH(CK8)+1,DAY(CK8))</f>
        <v>46508</v>
      </c>
      <c r="CM8" s="9">
        <f>DATE(YEAR(CL8),MONTH(CL8)+1,DAY(CL8))</f>
        <v>46539</v>
      </c>
      <c r="CN8" s="9">
        <f>DATE(YEAR(CM8),MONTH(CM8)+1,DAY(CM8))</f>
        <v>46569</v>
      </c>
      <c r="CO8" s="9">
        <f>DATE(YEAR(CN8),MONTH(CN8)+1,DAY(CN8))</f>
        <v>46600</v>
      </c>
      <c r="CP8" s="9">
        <f>DATE(YEAR(CO8),MONTH(CO8)+1,DAY(CO8))</f>
        <v>46631</v>
      </c>
      <c r="CQ8" s="9">
        <f>DATE(YEAR(CP8),MONTH(CP8)+1,DAY(CP8))</f>
        <v>46661</v>
      </c>
      <c r="CR8" s="9">
        <f>DATE(YEAR(CQ8),MONTH(CQ8)+1,DAY(CQ8))</f>
        <v>46692</v>
      </c>
      <c r="CS8" s="9">
        <f>DATE(YEAR(CR8),MONTH(CR8)+1,DAY(CR8))</f>
        <v>46722</v>
      </c>
      <c r="CT8" s="9">
        <f>DATE(YEAR(CS8),MONTH(CS8)+1,DAY(CS8))</f>
        <v>46753</v>
      </c>
      <c r="CU8" s="9">
        <f>DATE(YEAR(CT8),MONTH(CT8)+1,DAY(CT8))</f>
        <v>46784</v>
      </c>
      <c r="CV8" s="9">
        <f>DATE(YEAR(CU8),MONTH(CU8)+1,DAY(CU8))</f>
        <v>46813</v>
      </c>
      <c r="CW8" s="9">
        <f>DATE(YEAR(CV8),MONTH(CV8)+1,DAY(CV8))</f>
        <v>46844</v>
      </c>
      <c r="CX8" s="9">
        <f>DATE(YEAR(CW8),MONTH(CW8)+1,DAY(CW8))</f>
        <v>46874</v>
      </c>
      <c r="CY8" s="9">
        <f>DATE(YEAR(CX8),MONTH(CX8)+1,DAY(CX8))</f>
        <v>46905</v>
      </c>
      <c r="CZ8" s="9">
        <f>DATE(YEAR(CY8),MONTH(CY8)+1,DAY(CY8))</f>
        <v>46935</v>
      </c>
      <c r="DA8" s="9">
        <f>DATE(YEAR(CZ8),MONTH(CZ8)+1,DAY(CZ8))</f>
        <v>46966</v>
      </c>
      <c r="DB8" s="9">
        <f>DATE(YEAR(DA8),MONTH(DA8)+1,DAY(DA8))</f>
        <v>46997</v>
      </c>
      <c r="DC8" s="9">
        <f>DATE(YEAR(DB8),MONTH(DB8)+1,DAY(DB8))</f>
        <v>47027</v>
      </c>
      <c r="DD8" s="9">
        <f>DATE(YEAR(DC8),MONTH(DC8)+1,DAY(DC8))</f>
        <v>47058</v>
      </c>
      <c r="DE8" s="9">
        <f>DATE(YEAR(DD8),MONTH(DD8)+1,DAY(DD8))</f>
        <v>47088</v>
      </c>
      <c r="DF8" s="9">
        <f>DATE(YEAR(DE8),MONTH(DE8)+1,DAY(DE8))</f>
        <v>47119</v>
      </c>
      <c r="DG8" s="9">
        <f>DATE(YEAR(DF8),MONTH(DF8)+1,DAY(DF8))</f>
        <v>47150</v>
      </c>
      <c r="DH8" s="9">
        <f>DATE(YEAR(DG8),MONTH(DG8)+1,DAY(DG8))</f>
        <v>47178</v>
      </c>
      <c r="DI8" s="9">
        <f>DATE(YEAR(DH8),MONTH(DH8)+1,DAY(DH8))</f>
        <v>47209</v>
      </c>
      <c r="DJ8" s="9">
        <f>DATE(YEAR(DI8),MONTH(DI8)+1,DAY(DI8))</f>
        <v>47239</v>
      </c>
      <c r="DK8" s="9">
        <f>DATE(YEAR(DJ8),MONTH(DJ8)+1,DAY(DJ8))</f>
        <v>47270</v>
      </c>
      <c r="DL8" s="9">
        <f>DATE(YEAR(DK8),MONTH(DK8)+1,DAY(DK8))</f>
        <v>47300</v>
      </c>
      <c r="DM8" s="9">
        <f>DATE(YEAR(DL8),MONTH(DL8)+1,DAY(DL8))</f>
        <v>47331</v>
      </c>
      <c r="DN8" s="9">
        <f>DATE(YEAR(DM8),MONTH(DM8)+1,DAY(DM8))</f>
        <v>47362</v>
      </c>
      <c r="DO8" s="9">
        <f>DATE(YEAR(DN8),MONTH(DN8)+1,DAY(DN8))</f>
        <v>47392</v>
      </c>
      <c r="DP8" s="9">
        <f>DATE(YEAR(DO8),MONTH(DO8)+1,DAY(DO8))</f>
        <v>47423</v>
      </c>
      <c r="DQ8" s="9">
        <f>DATE(YEAR(DP8),MONTH(DP8)+1,DAY(DP8))</f>
        <v>47453</v>
      </c>
      <c r="DT8" t="str">
        <v>Ecart</v>
      </c>
    </row>
    <row r="9">
      <c r="C9" t="str">
        <f>+CONFIG!C57</f>
        <v>Frais de déplacement</v>
      </c>
      <c r="D9" s="12">
        <f>CONFIG!$D57+CONFIG!$E57*'Commandes - Calculs auto'!O43</f>
        <v>0</v>
      </c>
      <c r="E9" s="12">
        <f>CONFIG!$D57+CONFIG!$E57*'Commandes - Calculs auto'!AA43</f>
        <v>0</v>
      </c>
      <c r="F9" s="12">
        <f>CONFIG!$D57+CONFIG!$E57*'Commandes - Calculs auto'!AM43</f>
        <v>0</v>
      </c>
      <c r="G9" s="12">
        <f>CONFIG!$D57+CONFIG!$E57*'Commandes - Calculs auto'!AY43</f>
        <v>0</v>
      </c>
      <c r="H9" s="12">
        <f>CONFIG!$D57+CONFIG!$E57*'Commandes - Calculs auto'!BK43</f>
        <v>0</v>
      </c>
      <c r="I9" s="12">
        <f>CONFIG!$D57+CONFIG!$E57*'Commandes - Calculs auto'!BW43</f>
        <v>0</v>
      </c>
      <c r="J9" s="12">
        <f>CONFIG!$D57+CONFIG!$E57*'Commandes - Calculs auto'!CI43</f>
        <v>0</v>
      </c>
      <c r="K9" s="12">
        <f>CONFIG!$D57+CONFIG!$E57*'Commandes - Calculs auto'!CU43</f>
        <v>0</v>
      </c>
      <c r="L9" s="12">
        <f>CONFIG!$D57+CONFIG!$E57*'Commandes - Calculs auto'!DG43</f>
        <v>0</v>
      </c>
      <c r="N9" s="10">
        <f>$D9/12</f>
        <v>0</v>
      </c>
      <c r="O9" s="10">
        <f>$D9/12</f>
        <v>0</v>
      </c>
      <c r="P9" s="10">
        <f>$D9/12</f>
        <v>0</v>
      </c>
      <c r="Q9" s="10">
        <f>$D9/12</f>
        <v>0</v>
      </c>
      <c r="R9" s="10">
        <f>$D9/12</f>
        <v>0</v>
      </c>
      <c r="S9" s="10">
        <f>$D9/12</f>
        <v>0</v>
      </c>
      <c r="T9" s="10">
        <f>$D9/12</f>
        <v>0</v>
      </c>
      <c r="U9" s="10">
        <f>$D9/12</f>
        <v>0</v>
      </c>
      <c r="V9" s="10">
        <f>$D9/12</f>
        <v>0</v>
      </c>
      <c r="W9" s="10">
        <f>$D9/12</f>
        <v>0</v>
      </c>
      <c r="X9" s="10">
        <f>$D9/12</f>
        <v>0</v>
      </c>
      <c r="Y9" s="10">
        <f>$D9/12</f>
        <v>0</v>
      </c>
      <c r="Z9" s="10">
        <f>$E9/12</f>
        <v>0</v>
      </c>
      <c r="AA9" s="10">
        <f>$E9/12</f>
        <v>0</v>
      </c>
      <c r="AB9" s="10">
        <f>$E9/12</f>
        <v>0</v>
      </c>
      <c r="AC9" s="10">
        <f>$E9/12</f>
        <v>0</v>
      </c>
      <c r="AD9" s="10">
        <f>$E9/12</f>
        <v>0</v>
      </c>
      <c r="AE9" s="10">
        <f>$E9/12</f>
        <v>0</v>
      </c>
      <c r="AF9" s="10">
        <f>$E9/12</f>
        <v>0</v>
      </c>
      <c r="AG9" s="10">
        <f>$E9/12</f>
        <v>0</v>
      </c>
      <c r="AH9" s="10">
        <f>$E9/12</f>
        <v>0</v>
      </c>
      <c r="AI9" s="10">
        <f>$E9/12</f>
        <v>0</v>
      </c>
      <c r="AJ9" s="10">
        <f>$E9/12</f>
        <v>0</v>
      </c>
      <c r="AK9" s="10">
        <f>$E9/12</f>
        <v>0</v>
      </c>
      <c r="AL9" s="10">
        <f>$F9/12</f>
        <v>0</v>
      </c>
      <c r="AM9" s="10">
        <f>$F9/12</f>
        <v>0</v>
      </c>
      <c r="AN9" s="10">
        <f>$F9/12</f>
        <v>0</v>
      </c>
      <c r="AO9" s="10">
        <f>$F9/12</f>
        <v>0</v>
      </c>
      <c r="AP9" s="10">
        <f>$F9/12</f>
        <v>0</v>
      </c>
      <c r="AQ9" s="10">
        <f>$F9/12</f>
        <v>0</v>
      </c>
      <c r="AR9" s="10">
        <f>$F9/12</f>
        <v>0</v>
      </c>
      <c r="AS9" s="10">
        <f>$F9/12</f>
        <v>0</v>
      </c>
      <c r="AT9" s="10">
        <f>$F9/12</f>
        <v>0</v>
      </c>
      <c r="AU9" s="10">
        <f>$F9/12</f>
        <v>0</v>
      </c>
      <c r="AV9" s="10">
        <f>$F9/12</f>
        <v>0</v>
      </c>
      <c r="AW9" s="10">
        <f>$F9/12</f>
        <v>0</v>
      </c>
      <c r="AX9" s="10">
        <f>$G9/12</f>
        <v>0</v>
      </c>
      <c r="AY9" s="10">
        <f>$G9/12</f>
        <v>0</v>
      </c>
      <c r="AZ9" s="10">
        <f>$G9/12</f>
        <v>0</v>
      </c>
      <c r="BA9" s="10">
        <f>$G9/12</f>
        <v>0</v>
      </c>
      <c r="BB9" s="10">
        <f>$G9/12</f>
        <v>0</v>
      </c>
      <c r="BC9" s="10">
        <f>$G9/12</f>
        <v>0</v>
      </c>
      <c r="BD9" s="10">
        <f>$G9/12</f>
        <v>0</v>
      </c>
      <c r="BE9" s="10">
        <f>$G9/12</f>
        <v>0</v>
      </c>
      <c r="BF9" s="10">
        <f>$G9/12</f>
        <v>0</v>
      </c>
      <c r="BG9" s="10">
        <f>$G9/12</f>
        <v>0</v>
      </c>
      <c r="BH9" s="10">
        <f>$G9/12</f>
        <v>0</v>
      </c>
      <c r="BI9" s="10">
        <f>$G9/12</f>
        <v>0</v>
      </c>
      <c r="BJ9" s="10">
        <f>$H9/12</f>
        <v>0</v>
      </c>
      <c r="BK9" s="10">
        <f>$H9/12</f>
        <v>0</v>
      </c>
      <c r="BL9" s="10">
        <f>$H9/12</f>
        <v>0</v>
      </c>
      <c r="BM9" s="10">
        <f>$H9/12</f>
        <v>0</v>
      </c>
      <c r="BN9" s="10">
        <f>$H9/12</f>
        <v>0</v>
      </c>
      <c r="BO9" s="10">
        <f>$H9/12</f>
        <v>0</v>
      </c>
      <c r="BP9" s="10">
        <f>$H9/12</f>
        <v>0</v>
      </c>
      <c r="BQ9" s="10">
        <f>$H9/12</f>
        <v>0</v>
      </c>
      <c r="BR9" s="10">
        <f>$H9/12</f>
        <v>0</v>
      </c>
      <c r="BS9" s="10">
        <f>$H9/12</f>
        <v>0</v>
      </c>
      <c r="BT9" s="10">
        <f>$H9/12</f>
        <v>0</v>
      </c>
      <c r="BU9" s="10">
        <f>$H9/12</f>
        <v>0</v>
      </c>
      <c r="BV9" s="10">
        <f>$I9/12</f>
        <v>0</v>
      </c>
      <c r="BW9" s="10">
        <f>$I9/12</f>
        <v>0</v>
      </c>
      <c r="BX9" s="10">
        <f>$I9/12</f>
        <v>0</v>
      </c>
      <c r="BY9" s="10">
        <f>$I9/12</f>
        <v>0</v>
      </c>
      <c r="BZ9" s="10">
        <f>$I9/12</f>
        <v>0</v>
      </c>
      <c r="CA9" s="10">
        <f>$I9/12</f>
        <v>0</v>
      </c>
      <c r="CB9" s="10">
        <f>$I9/12</f>
        <v>0</v>
      </c>
      <c r="CC9" s="10">
        <f>$I9/12</f>
        <v>0</v>
      </c>
      <c r="CD9" s="10">
        <f>$I9/12</f>
        <v>0</v>
      </c>
      <c r="CE9" s="10">
        <f>$I9/12</f>
        <v>0</v>
      </c>
      <c r="CF9" s="10">
        <f>$I9/12</f>
        <v>0</v>
      </c>
      <c r="CG9" s="10">
        <f>$I9/12</f>
        <v>0</v>
      </c>
      <c r="CH9" s="10">
        <f>$J9/12</f>
        <v>0</v>
      </c>
      <c r="CI9" s="10">
        <f>$J9/12</f>
        <v>0</v>
      </c>
      <c r="CJ9" s="10">
        <f>$J9/12</f>
        <v>0</v>
      </c>
      <c r="CK9" s="10">
        <f>$J9/12</f>
        <v>0</v>
      </c>
      <c r="CL9" s="10">
        <f>$J9/12</f>
        <v>0</v>
      </c>
      <c r="CM9" s="10">
        <f>$J9/12</f>
        <v>0</v>
      </c>
      <c r="CN9" s="10">
        <f>$J9/12</f>
        <v>0</v>
      </c>
      <c r="CO9" s="10">
        <f>$J9/12</f>
        <v>0</v>
      </c>
      <c r="CP9" s="10">
        <f>$J9/12</f>
        <v>0</v>
      </c>
      <c r="CQ9" s="10">
        <f>$J9/12</f>
        <v>0</v>
      </c>
      <c r="CR9" s="10">
        <f>$J9/12</f>
        <v>0</v>
      </c>
      <c r="CS9" s="10">
        <f>$J9/12</f>
        <v>0</v>
      </c>
      <c r="CT9" s="10">
        <f>$K9/12</f>
        <v>0</v>
      </c>
      <c r="CU9" s="10">
        <f>$K9/12</f>
        <v>0</v>
      </c>
      <c r="CV9" s="10">
        <f>$K9/12</f>
        <v>0</v>
      </c>
      <c r="CW9" s="10">
        <f>$K9/12</f>
        <v>0</v>
      </c>
      <c r="CX9" s="10">
        <f>$K9/12</f>
        <v>0</v>
      </c>
      <c r="CY9" s="10">
        <f>$K9/12</f>
        <v>0</v>
      </c>
      <c r="CZ9" s="10">
        <f>$K9/12</f>
        <v>0</v>
      </c>
      <c r="DA9" s="10">
        <f>$K9/12</f>
        <v>0</v>
      </c>
      <c r="DB9" s="10">
        <f>$K9/12</f>
        <v>0</v>
      </c>
      <c r="DC9" s="10">
        <f>$K9/12</f>
        <v>0</v>
      </c>
      <c r="DD9" s="10">
        <f>$K9/12</f>
        <v>0</v>
      </c>
      <c r="DE9" s="10">
        <f>$K9/12</f>
        <v>0</v>
      </c>
      <c r="DF9" s="10">
        <f>$L9/12</f>
        <v>0</v>
      </c>
      <c r="DG9" s="10">
        <f>$L9/12</f>
        <v>0</v>
      </c>
      <c r="DH9" s="10">
        <f>$L9/12</f>
        <v>0</v>
      </c>
      <c r="DI9" s="10">
        <f>$L9/12</f>
        <v>0</v>
      </c>
      <c r="DJ9" s="10">
        <f>$L9/12</f>
        <v>0</v>
      </c>
      <c r="DK9" s="10">
        <f>$L9/12</f>
        <v>0</v>
      </c>
      <c r="DL9" s="10">
        <f>$L9/12</f>
        <v>0</v>
      </c>
      <c r="DM9" s="10">
        <f>$L9/12</f>
        <v>0</v>
      </c>
      <c r="DN9" s="10">
        <f>$L9/12</f>
        <v>0</v>
      </c>
      <c r="DO9" s="10">
        <f>$L9/12</f>
        <v>0</v>
      </c>
      <c r="DP9" s="10">
        <f>$L9/12</f>
        <v>0</v>
      </c>
      <c r="DQ9" s="10">
        <f>$L9/12</f>
        <v>0</v>
      </c>
      <c r="DT9" s="12">
        <f>SUM(D9:L9)-SUM(N9:DQ9)</f>
        <v>0</v>
      </c>
    </row>
    <row r="10">
      <c r="C10" t="str">
        <f>+CONFIG!C58</f>
        <v>Honoraires</v>
      </c>
      <c r="D10" s="12">
        <f>CONFIG!$D$58+CONFIG!$E$58*Personnel!R30</f>
        <v>0</v>
      </c>
      <c r="E10" s="12">
        <f>CONFIG!$D$58+CONFIG!$E$58*Personnel!AE30</f>
        <v>0</v>
      </c>
      <c r="F10" s="12">
        <f>CONFIG!$D$58+CONFIG!$E$58*Personnel!AH30</f>
        <v>0</v>
      </c>
      <c r="G10" s="12">
        <f>CONFIG!$D$58+CONFIG!$E$58*Personnel!AK30</f>
        <v>0</v>
      </c>
      <c r="H10" s="12">
        <f>CONFIG!$D$58+CONFIG!$E$58*Personnel!AN30</f>
        <v>0</v>
      </c>
      <c r="I10" s="12">
        <f>CONFIG!$D$58+CONFIG!$E$58*Personnel!AQ30</f>
        <v>0</v>
      </c>
      <c r="J10" s="12">
        <f>CONFIG!$D$58+CONFIG!$E$58*Personnel!AT30</f>
        <v>0</v>
      </c>
      <c r="K10" s="12">
        <f>CONFIG!$D$58+CONFIG!$E$58*Personnel!AW30</f>
        <v>0</v>
      </c>
      <c r="L10" s="12">
        <f>CONFIG!$D$58+CONFIG!$E$58*Personnel!AZ30</f>
        <v>0</v>
      </c>
      <c r="N10" s="10">
        <f>$D10/12</f>
        <v>0</v>
      </c>
      <c r="O10" s="10">
        <f>$D10/12</f>
        <v>0</v>
      </c>
      <c r="P10" s="10">
        <f>$D10/12</f>
        <v>0</v>
      </c>
      <c r="Q10" s="10">
        <f>$D10/12</f>
        <v>0</v>
      </c>
      <c r="R10" s="10">
        <f>$D10/12</f>
        <v>0</v>
      </c>
      <c r="S10" s="10">
        <f>$D10/12</f>
        <v>0</v>
      </c>
      <c r="T10" s="10">
        <f>$D10/12</f>
        <v>0</v>
      </c>
      <c r="U10" s="10">
        <f>$D10/12</f>
        <v>0</v>
      </c>
      <c r="V10" s="10">
        <f>$D10/12</f>
        <v>0</v>
      </c>
      <c r="W10" s="10">
        <f>$D10/12</f>
        <v>0</v>
      </c>
      <c r="X10" s="10">
        <f>$D10/12</f>
        <v>0</v>
      </c>
      <c r="Y10" s="10">
        <f>$D10/12</f>
        <v>0</v>
      </c>
      <c r="Z10" s="10">
        <f>$E10/12</f>
        <v>0</v>
      </c>
      <c r="AA10" s="10">
        <f>$E10/12</f>
        <v>0</v>
      </c>
      <c r="AB10" s="10">
        <f>$E10/12</f>
        <v>0</v>
      </c>
      <c r="AC10" s="10">
        <f>$E10/12</f>
        <v>0</v>
      </c>
      <c r="AD10" s="10">
        <f>$E10/12</f>
        <v>0</v>
      </c>
      <c r="AE10" s="10">
        <f>$E10/12</f>
        <v>0</v>
      </c>
      <c r="AF10" s="10">
        <f>$E10/12</f>
        <v>0</v>
      </c>
      <c r="AG10" s="10">
        <f>$E10/12</f>
        <v>0</v>
      </c>
      <c r="AH10" s="10">
        <f>$E10/12</f>
        <v>0</v>
      </c>
      <c r="AI10" s="10">
        <f>$E10/12</f>
        <v>0</v>
      </c>
      <c r="AJ10" s="10">
        <f>$E10/12</f>
        <v>0</v>
      </c>
      <c r="AK10" s="10">
        <f>$E10/12</f>
        <v>0</v>
      </c>
      <c r="AL10" s="10">
        <f>$F10/12</f>
        <v>0</v>
      </c>
      <c r="AM10" s="10">
        <f>$F10/12</f>
        <v>0</v>
      </c>
      <c r="AN10" s="10">
        <f>$F10/12</f>
        <v>0</v>
      </c>
      <c r="AO10" s="10">
        <f>$F10/12</f>
        <v>0</v>
      </c>
      <c r="AP10" s="10">
        <f>$F10/12</f>
        <v>0</v>
      </c>
      <c r="AQ10" s="10">
        <f>$F10/12</f>
        <v>0</v>
      </c>
      <c r="AR10" s="10">
        <f>$F10/12</f>
        <v>0</v>
      </c>
      <c r="AS10" s="10">
        <f>$F10/12</f>
        <v>0</v>
      </c>
      <c r="AT10" s="10">
        <f>$F10/12</f>
        <v>0</v>
      </c>
      <c r="AU10" s="10">
        <f>$F10/12</f>
        <v>0</v>
      </c>
      <c r="AV10" s="10">
        <f>$F10/12</f>
        <v>0</v>
      </c>
      <c r="AW10" s="10">
        <f>$F10/12</f>
        <v>0</v>
      </c>
      <c r="AX10" s="10">
        <f>$G10/12</f>
        <v>0</v>
      </c>
      <c r="AY10" s="10">
        <f>$G10/12</f>
        <v>0</v>
      </c>
      <c r="AZ10" s="10">
        <f>$G10/12</f>
        <v>0</v>
      </c>
      <c r="BA10" s="10">
        <f>$G10/12</f>
        <v>0</v>
      </c>
      <c r="BB10" s="10">
        <f>$G10/12</f>
        <v>0</v>
      </c>
      <c r="BC10" s="10">
        <f>$G10/12</f>
        <v>0</v>
      </c>
      <c r="BD10" s="10">
        <f>$G10/12</f>
        <v>0</v>
      </c>
      <c r="BE10" s="10">
        <f>$G10/12</f>
        <v>0</v>
      </c>
      <c r="BF10" s="10">
        <f>$G10/12</f>
        <v>0</v>
      </c>
      <c r="BG10" s="10">
        <f>$G10/12</f>
        <v>0</v>
      </c>
      <c r="BH10" s="10">
        <f>$G10/12</f>
        <v>0</v>
      </c>
      <c r="BI10" s="10">
        <f>$G10/12</f>
        <v>0</v>
      </c>
      <c r="BJ10" s="10">
        <f>$H10/12</f>
        <v>0</v>
      </c>
      <c r="BK10" s="10">
        <f>$H10/12</f>
        <v>0</v>
      </c>
      <c r="BL10" s="10">
        <f>$H10/12</f>
        <v>0</v>
      </c>
      <c r="BM10" s="10">
        <f>$H10/12</f>
        <v>0</v>
      </c>
      <c r="BN10" s="10">
        <f>$H10/12</f>
        <v>0</v>
      </c>
      <c r="BO10" s="10">
        <f>$H10/12</f>
        <v>0</v>
      </c>
      <c r="BP10" s="10">
        <f>$H10/12</f>
        <v>0</v>
      </c>
      <c r="BQ10" s="10">
        <f>$H10/12</f>
        <v>0</v>
      </c>
      <c r="BR10" s="10">
        <f>$H10/12</f>
        <v>0</v>
      </c>
      <c r="BS10" s="10">
        <f>$H10/12</f>
        <v>0</v>
      </c>
      <c r="BT10" s="10">
        <f>$H10/12</f>
        <v>0</v>
      </c>
      <c r="BU10" s="10">
        <f>$H10/12</f>
        <v>0</v>
      </c>
      <c r="BV10" s="10">
        <f>$I10/12</f>
        <v>0</v>
      </c>
      <c r="BW10" s="10">
        <f>$I10/12</f>
        <v>0</v>
      </c>
      <c r="BX10" s="10">
        <f>$I10/12</f>
        <v>0</v>
      </c>
      <c r="BY10" s="10">
        <f>$I10/12</f>
        <v>0</v>
      </c>
      <c r="BZ10" s="10">
        <f>$I10/12</f>
        <v>0</v>
      </c>
      <c r="CA10" s="10">
        <f>$I10/12</f>
        <v>0</v>
      </c>
      <c r="CB10" s="10">
        <f>$I10/12</f>
        <v>0</v>
      </c>
      <c r="CC10" s="10">
        <f>$I10/12</f>
        <v>0</v>
      </c>
      <c r="CD10" s="10">
        <f>$I10/12</f>
        <v>0</v>
      </c>
      <c r="CE10" s="10">
        <f>$I10/12</f>
        <v>0</v>
      </c>
      <c r="CF10" s="10">
        <f>$I10/12</f>
        <v>0</v>
      </c>
      <c r="CG10" s="10">
        <f>$I10/12</f>
        <v>0</v>
      </c>
      <c r="CH10" s="10">
        <f>$J10/12</f>
        <v>0</v>
      </c>
      <c r="CI10" s="10">
        <f>$J10/12</f>
        <v>0</v>
      </c>
      <c r="CJ10" s="10">
        <f>$J10/12</f>
        <v>0</v>
      </c>
      <c r="CK10" s="10">
        <f>$J10/12</f>
        <v>0</v>
      </c>
      <c r="CL10" s="10">
        <f>$J10/12</f>
        <v>0</v>
      </c>
      <c r="CM10" s="10">
        <f>$J10/12</f>
        <v>0</v>
      </c>
      <c r="CN10" s="10">
        <f>$J10/12</f>
        <v>0</v>
      </c>
      <c r="CO10" s="10">
        <f>$J10/12</f>
        <v>0</v>
      </c>
      <c r="CP10" s="10">
        <f>$J10/12</f>
        <v>0</v>
      </c>
      <c r="CQ10" s="10">
        <f>$J10/12</f>
        <v>0</v>
      </c>
      <c r="CR10" s="10">
        <f>$J10/12</f>
        <v>0</v>
      </c>
      <c r="CS10" s="10">
        <f>$J10/12</f>
        <v>0</v>
      </c>
      <c r="CT10" s="10">
        <f>$K10/12</f>
        <v>0</v>
      </c>
      <c r="CU10" s="10">
        <f>$K10/12</f>
        <v>0</v>
      </c>
      <c r="CV10" s="10">
        <f>$K10/12</f>
        <v>0</v>
      </c>
      <c r="CW10" s="10">
        <f>$K10/12</f>
        <v>0</v>
      </c>
      <c r="CX10" s="10">
        <f>$K10/12</f>
        <v>0</v>
      </c>
      <c r="CY10" s="10">
        <f>$K10/12</f>
        <v>0</v>
      </c>
      <c r="CZ10" s="10">
        <f>$K10/12</f>
        <v>0</v>
      </c>
      <c r="DA10" s="10">
        <f>$K10/12</f>
        <v>0</v>
      </c>
      <c r="DB10" s="10">
        <f>$K10/12</f>
        <v>0</v>
      </c>
      <c r="DC10" s="10">
        <f>$K10/12</f>
        <v>0</v>
      </c>
      <c r="DD10" s="10">
        <f>$K10/12</f>
        <v>0</v>
      </c>
      <c r="DE10" s="10">
        <f>$K10/12</f>
        <v>0</v>
      </c>
      <c r="DF10" s="10">
        <f>$L10/12</f>
        <v>0</v>
      </c>
      <c r="DG10" s="10">
        <f>$L10/12</f>
        <v>0</v>
      </c>
      <c r="DH10" s="10">
        <f>$L10/12</f>
        <v>0</v>
      </c>
      <c r="DI10" s="10">
        <f>$L10/12</f>
        <v>0</v>
      </c>
      <c r="DJ10" s="10">
        <f>$L10/12</f>
        <v>0</v>
      </c>
      <c r="DK10" s="10">
        <f>$L10/12</f>
        <v>0</v>
      </c>
      <c r="DL10" s="10">
        <f>$L10/12</f>
        <v>0</v>
      </c>
      <c r="DM10" s="10">
        <f>$L10/12</f>
        <v>0</v>
      </c>
      <c r="DN10" s="10">
        <f>$L10/12</f>
        <v>0</v>
      </c>
      <c r="DO10" s="10">
        <f>$L10/12</f>
        <v>0</v>
      </c>
      <c r="DP10" s="10">
        <f>$L10/12</f>
        <v>0</v>
      </c>
      <c r="DQ10" s="10">
        <f>$L10/12</f>
        <v>0</v>
      </c>
      <c r="DT10" s="12">
        <f>SUM(D10:L10)-SUM(N10:DQ10)</f>
        <v>0</v>
      </c>
    </row>
    <row r="11">
      <c r="C11" t="str">
        <f>+CONFIG!C59</f>
        <v>Communication</v>
      </c>
      <c r="D11" s="12">
        <f>CONFIG!$D59+CONFIG!$E59*'Commandes - Calculs auto'!O43</f>
        <v>0</v>
      </c>
      <c r="E11" s="12">
        <f>CONFIG!$D59+CONFIG!$E59*'Commandes - Calculs auto'!AA43</f>
        <v>0</v>
      </c>
      <c r="F11" s="12">
        <f>CONFIG!$D59+CONFIG!$E59*'Commandes - Calculs auto'!AM43</f>
        <v>0</v>
      </c>
      <c r="G11" s="12">
        <f>CONFIG!$D59+CONFIG!$E59*'Commandes - Calculs auto'!AY43</f>
        <v>0</v>
      </c>
      <c r="H11" s="12">
        <f>CONFIG!$D59+CONFIG!$E59*'Commandes - Calculs auto'!BK43</f>
        <v>0</v>
      </c>
      <c r="I11" s="12">
        <f>CONFIG!$D59+CONFIG!$E59*'Commandes - Calculs auto'!BW43</f>
        <v>0</v>
      </c>
      <c r="J11" s="12">
        <f>CONFIG!$D59+CONFIG!$E59*'Commandes - Calculs auto'!CI43</f>
        <v>0</v>
      </c>
      <c r="K11" s="12">
        <f>CONFIG!$D59+CONFIG!$E59*'Commandes - Calculs auto'!CU43</f>
        <v>0</v>
      </c>
      <c r="L11" s="12">
        <f>CONFIG!$D59+CONFIG!$E59*'Commandes - Calculs auto'!DG43</f>
        <v>0</v>
      </c>
      <c r="N11" s="10">
        <f>$D11/12</f>
        <v>0</v>
      </c>
      <c r="O11" s="10">
        <f>$D11/12</f>
        <v>0</v>
      </c>
      <c r="P11" s="10">
        <f>$D11/12</f>
        <v>0</v>
      </c>
      <c r="Q11" s="10">
        <f>$D11/12</f>
        <v>0</v>
      </c>
      <c r="R11" s="10">
        <f>$D11/12</f>
        <v>0</v>
      </c>
      <c r="S11" s="10">
        <f>$D11/12</f>
        <v>0</v>
      </c>
      <c r="T11" s="10">
        <f>$D11/12</f>
        <v>0</v>
      </c>
      <c r="U11" s="10">
        <f>$D11/12</f>
        <v>0</v>
      </c>
      <c r="V11" s="10">
        <f>$D11/12</f>
        <v>0</v>
      </c>
      <c r="W11" s="10">
        <f>$D11/12</f>
        <v>0</v>
      </c>
      <c r="X11" s="10">
        <f>$D11/12</f>
        <v>0</v>
      </c>
      <c r="Y11" s="10">
        <f>$D11/12</f>
        <v>0</v>
      </c>
      <c r="Z11" s="10">
        <f>$E11/12</f>
        <v>0</v>
      </c>
      <c r="AA11" s="10">
        <f>$E11/12</f>
        <v>0</v>
      </c>
      <c r="AB11" s="10">
        <f>$E11/12</f>
        <v>0</v>
      </c>
      <c r="AC11" s="10">
        <f>$E11/12</f>
        <v>0</v>
      </c>
      <c r="AD11" s="10">
        <f>$E11/12</f>
        <v>0</v>
      </c>
      <c r="AE11" s="10">
        <f>$E11/12</f>
        <v>0</v>
      </c>
      <c r="AF11" s="10">
        <f>$E11/12</f>
        <v>0</v>
      </c>
      <c r="AG11" s="10">
        <f>$E11/12</f>
        <v>0</v>
      </c>
      <c r="AH11" s="10">
        <f>$E11/12</f>
        <v>0</v>
      </c>
      <c r="AI11" s="10">
        <f>$E11/12</f>
        <v>0</v>
      </c>
      <c r="AJ11" s="10">
        <f>$E11/12</f>
        <v>0</v>
      </c>
      <c r="AK11" s="10">
        <f>$E11/12</f>
        <v>0</v>
      </c>
      <c r="AL11" s="10">
        <f>$F11/12</f>
        <v>0</v>
      </c>
      <c r="AM11" s="10">
        <f>$F11/12</f>
        <v>0</v>
      </c>
      <c r="AN11" s="10">
        <f>$F11/12</f>
        <v>0</v>
      </c>
      <c r="AO11" s="10">
        <f>$F11/12</f>
        <v>0</v>
      </c>
      <c r="AP11" s="10">
        <f>$F11/12</f>
        <v>0</v>
      </c>
      <c r="AQ11" s="10">
        <f>$F11/12</f>
        <v>0</v>
      </c>
      <c r="AR11" s="10">
        <f>$F11/12</f>
        <v>0</v>
      </c>
      <c r="AS11" s="10">
        <f>$F11/12</f>
        <v>0</v>
      </c>
      <c r="AT11" s="10">
        <f>$F11/12</f>
        <v>0</v>
      </c>
      <c r="AU11" s="10">
        <f>$F11/12</f>
        <v>0</v>
      </c>
      <c r="AV11" s="10">
        <f>$F11/12</f>
        <v>0</v>
      </c>
      <c r="AW11" s="10">
        <f>$F11/12</f>
        <v>0</v>
      </c>
      <c r="AX11" s="10">
        <f>$G11/12</f>
        <v>0</v>
      </c>
      <c r="AY11" s="10">
        <f>$G11/12</f>
        <v>0</v>
      </c>
      <c r="AZ11" s="10">
        <f>$G11/12</f>
        <v>0</v>
      </c>
      <c r="BA11" s="10">
        <f>$G11/12</f>
        <v>0</v>
      </c>
      <c r="BB11" s="10">
        <f>$G11/12</f>
        <v>0</v>
      </c>
      <c r="BC11" s="10">
        <f>$G11/12</f>
        <v>0</v>
      </c>
      <c r="BD11" s="10">
        <f>$G11/12</f>
        <v>0</v>
      </c>
      <c r="BE11" s="10">
        <f>$G11/12</f>
        <v>0</v>
      </c>
      <c r="BF11" s="10">
        <f>$G11/12</f>
        <v>0</v>
      </c>
      <c r="BG11" s="10">
        <f>$G11/12</f>
        <v>0</v>
      </c>
      <c r="BH11" s="10">
        <f>$G11/12</f>
        <v>0</v>
      </c>
      <c r="BI11" s="10">
        <f>$G11/12</f>
        <v>0</v>
      </c>
      <c r="BJ11" s="10">
        <f>$H11/12</f>
        <v>0</v>
      </c>
      <c r="BK11" s="10">
        <f>$H11/12</f>
        <v>0</v>
      </c>
      <c r="BL11" s="10">
        <f>$H11/12</f>
        <v>0</v>
      </c>
      <c r="BM11" s="10">
        <f>$H11/12</f>
        <v>0</v>
      </c>
      <c r="BN11" s="10">
        <f>$H11/12</f>
        <v>0</v>
      </c>
      <c r="BO11" s="10">
        <f>$H11/12</f>
        <v>0</v>
      </c>
      <c r="BP11" s="10">
        <f>$H11/12</f>
        <v>0</v>
      </c>
      <c r="BQ11" s="10">
        <f>$H11/12</f>
        <v>0</v>
      </c>
      <c r="BR11" s="10">
        <f>$H11/12</f>
        <v>0</v>
      </c>
      <c r="BS11" s="10">
        <f>$H11/12</f>
        <v>0</v>
      </c>
      <c r="BT11" s="10">
        <f>$H11/12</f>
        <v>0</v>
      </c>
      <c r="BU11" s="10">
        <f>$H11/12</f>
        <v>0</v>
      </c>
      <c r="BV11" s="10">
        <f>$I11/12</f>
        <v>0</v>
      </c>
      <c r="BW11" s="10">
        <f>$I11/12</f>
        <v>0</v>
      </c>
      <c r="BX11" s="10">
        <f>$I11/12</f>
        <v>0</v>
      </c>
      <c r="BY11" s="10">
        <f>$I11/12</f>
        <v>0</v>
      </c>
      <c r="BZ11" s="10">
        <f>$I11/12</f>
        <v>0</v>
      </c>
      <c r="CA11" s="10">
        <f>$I11/12</f>
        <v>0</v>
      </c>
      <c r="CB11" s="10">
        <f>$I11/12</f>
        <v>0</v>
      </c>
      <c r="CC11" s="10">
        <f>$I11/12</f>
        <v>0</v>
      </c>
      <c r="CD11" s="10">
        <f>$I11/12</f>
        <v>0</v>
      </c>
      <c r="CE11" s="10">
        <f>$I11/12</f>
        <v>0</v>
      </c>
      <c r="CF11" s="10">
        <f>$I11/12</f>
        <v>0</v>
      </c>
      <c r="CG11" s="10">
        <f>$I11/12</f>
        <v>0</v>
      </c>
      <c r="CH11" s="10">
        <f>$J11/12</f>
        <v>0</v>
      </c>
      <c r="CI11" s="10">
        <f>$J11/12</f>
        <v>0</v>
      </c>
      <c r="CJ11" s="10">
        <f>$J11/12</f>
        <v>0</v>
      </c>
      <c r="CK11" s="10">
        <f>$J11/12</f>
        <v>0</v>
      </c>
      <c r="CL11" s="10">
        <f>$J11/12</f>
        <v>0</v>
      </c>
      <c r="CM11" s="10">
        <f>$J11/12</f>
        <v>0</v>
      </c>
      <c r="CN11" s="10">
        <f>$J11/12</f>
        <v>0</v>
      </c>
      <c r="CO11" s="10">
        <f>$J11/12</f>
        <v>0</v>
      </c>
      <c r="CP11" s="10">
        <f>$J11/12</f>
        <v>0</v>
      </c>
      <c r="CQ11" s="10">
        <f>$J11/12</f>
        <v>0</v>
      </c>
      <c r="CR11" s="10">
        <f>$J11/12</f>
        <v>0</v>
      </c>
      <c r="CS11" s="10">
        <f>$J11/12</f>
        <v>0</v>
      </c>
      <c r="CT11" s="10">
        <f>$K11/12</f>
        <v>0</v>
      </c>
      <c r="CU11" s="10">
        <f>$K11/12</f>
        <v>0</v>
      </c>
      <c r="CV11" s="10">
        <f>$K11/12</f>
        <v>0</v>
      </c>
      <c r="CW11" s="10">
        <f>$K11/12</f>
        <v>0</v>
      </c>
      <c r="CX11" s="10">
        <f>$K11/12</f>
        <v>0</v>
      </c>
      <c r="CY11" s="10">
        <f>$K11/12</f>
        <v>0</v>
      </c>
      <c r="CZ11" s="10">
        <f>$K11/12</f>
        <v>0</v>
      </c>
      <c r="DA11" s="10">
        <f>$K11/12</f>
        <v>0</v>
      </c>
      <c r="DB11" s="10">
        <f>$K11/12</f>
        <v>0</v>
      </c>
      <c r="DC11" s="10">
        <f>$K11/12</f>
        <v>0</v>
      </c>
      <c r="DD11" s="10">
        <f>$K11/12</f>
        <v>0</v>
      </c>
      <c r="DE11" s="10">
        <f>$K11/12</f>
        <v>0</v>
      </c>
      <c r="DF11" s="10">
        <f>$L11/12</f>
        <v>0</v>
      </c>
      <c r="DG11" s="10">
        <f>$L11/12</f>
        <v>0</v>
      </c>
      <c r="DH11" s="10">
        <f>$L11/12</f>
        <v>0</v>
      </c>
      <c r="DI11" s="10">
        <f>$L11/12</f>
        <v>0</v>
      </c>
      <c r="DJ11" s="10">
        <f>$L11/12</f>
        <v>0</v>
      </c>
      <c r="DK11" s="10">
        <f>$L11/12</f>
        <v>0</v>
      </c>
      <c r="DL11" s="10">
        <f>$L11/12</f>
        <v>0</v>
      </c>
      <c r="DM11" s="10">
        <f>$L11/12</f>
        <v>0</v>
      </c>
      <c r="DN11" s="10">
        <f>$L11/12</f>
        <v>0</v>
      </c>
      <c r="DO11" s="10">
        <f>$L11/12</f>
        <v>0</v>
      </c>
      <c r="DP11" s="10">
        <f>$L11/12</f>
        <v>0</v>
      </c>
      <c r="DQ11" s="10">
        <f>$L11/12</f>
        <v>0</v>
      </c>
      <c r="DT11" s="12">
        <f>SUM(D11:L11)-SUM(N11:DQ11)</f>
        <v>0</v>
      </c>
    </row>
    <row r="12">
      <c r="C12" t="str">
        <f>+CONFIG!C60</f>
        <v>Fournitures</v>
      </c>
      <c r="D12" s="12">
        <f>CONFIG!$D$60+CONFIG!$E$60*'Personnel - Calculs auto'!D6</f>
        <v>0</v>
      </c>
      <c r="E12" s="12">
        <f>CONFIG!$D$60+CONFIG!$E$60*'Personnel - Calculs auto'!E6</f>
        <v>0</v>
      </c>
      <c r="F12" s="12">
        <f>CONFIG!$D$60+CONFIG!$E$60*'Personnel - Calculs auto'!F6</f>
        <v>0</v>
      </c>
      <c r="G12" s="12">
        <f>CONFIG!$D$60+CONFIG!$E$60*'Personnel - Calculs auto'!G6</f>
        <v>0</v>
      </c>
      <c r="H12" s="12">
        <f>CONFIG!$D$60+CONFIG!$E$60*'Personnel - Calculs auto'!H6</f>
        <v>0</v>
      </c>
      <c r="I12" s="12">
        <f>CONFIG!$D60+CONFIG!$E60*'Personnel - Calculs auto'!I6</f>
        <v>0</v>
      </c>
      <c r="J12" s="12">
        <f>CONFIG!$D60+CONFIG!$E60*'Personnel - Calculs auto'!J6</f>
        <v>0</v>
      </c>
      <c r="K12" s="12">
        <f>CONFIG!$D60+CONFIG!$E60*'Personnel - Calculs auto'!K6</f>
        <v>0</v>
      </c>
      <c r="L12" s="12">
        <f>CONFIG!$D60+CONFIG!$E60*'Personnel - Calculs auto'!L6</f>
        <v>0</v>
      </c>
      <c r="N12" s="10">
        <f>$D12/12</f>
        <v>0</v>
      </c>
      <c r="O12" s="10">
        <f>$D12/12</f>
        <v>0</v>
      </c>
      <c r="P12" s="10">
        <f>$D12/12</f>
        <v>0</v>
      </c>
      <c r="Q12" s="10">
        <f>$D12/12</f>
        <v>0</v>
      </c>
      <c r="R12" s="10">
        <f>$D12/12</f>
        <v>0</v>
      </c>
      <c r="S12" s="10">
        <f>$D12/12</f>
        <v>0</v>
      </c>
      <c r="T12" s="10">
        <f>$D12/12</f>
        <v>0</v>
      </c>
      <c r="U12" s="10">
        <f>$D12/12</f>
        <v>0</v>
      </c>
      <c r="V12" s="10">
        <f>$D12/12</f>
        <v>0</v>
      </c>
      <c r="W12" s="10">
        <f>$D12/12</f>
        <v>0</v>
      </c>
      <c r="X12" s="10">
        <f>$D12/12</f>
        <v>0</v>
      </c>
      <c r="Y12" s="10">
        <f>$D12/12</f>
        <v>0</v>
      </c>
      <c r="Z12" s="10">
        <f>$E12/12</f>
        <v>0</v>
      </c>
      <c r="AA12" s="10">
        <f>$E12/12</f>
        <v>0</v>
      </c>
      <c r="AB12" s="10">
        <f>$E12/12</f>
        <v>0</v>
      </c>
      <c r="AC12" s="10">
        <f>$E12/12</f>
        <v>0</v>
      </c>
      <c r="AD12" s="10">
        <f>$E12/12</f>
        <v>0</v>
      </c>
      <c r="AE12" s="10">
        <f>$E12/12</f>
        <v>0</v>
      </c>
      <c r="AF12" s="10">
        <f>$E12/12</f>
        <v>0</v>
      </c>
      <c r="AG12" s="10">
        <f>$E12/12</f>
        <v>0</v>
      </c>
      <c r="AH12" s="10">
        <f>$E12/12</f>
        <v>0</v>
      </c>
      <c r="AI12" s="10">
        <f>$E12/12</f>
        <v>0</v>
      </c>
      <c r="AJ12" s="10">
        <f>$E12/12</f>
        <v>0</v>
      </c>
      <c r="AK12" s="10">
        <f>$E12/12</f>
        <v>0</v>
      </c>
      <c r="AL12" s="10">
        <f>$F12/12</f>
        <v>0</v>
      </c>
      <c r="AM12" s="10">
        <f>$F12/12</f>
        <v>0</v>
      </c>
      <c r="AN12" s="10">
        <f>$F12/12</f>
        <v>0</v>
      </c>
      <c r="AO12" s="10">
        <f>$F12/12</f>
        <v>0</v>
      </c>
      <c r="AP12" s="10">
        <f>$F12/12</f>
        <v>0</v>
      </c>
      <c r="AQ12" s="10">
        <f>$F12/12</f>
        <v>0</v>
      </c>
      <c r="AR12" s="10">
        <f>$F12/12</f>
        <v>0</v>
      </c>
      <c r="AS12" s="10">
        <f>$F12/12</f>
        <v>0</v>
      </c>
      <c r="AT12" s="10">
        <f>$F12/12</f>
        <v>0</v>
      </c>
      <c r="AU12" s="10">
        <f>$F12/12</f>
        <v>0</v>
      </c>
      <c r="AV12" s="10">
        <f>$F12/12</f>
        <v>0</v>
      </c>
      <c r="AW12" s="10">
        <f>$F12/12</f>
        <v>0</v>
      </c>
      <c r="AX12" s="10">
        <f>$G12/12</f>
        <v>0</v>
      </c>
      <c r="AY12" s="10">
        <f>$G12/12</f>
        <v>0</v>
      </c>
      <c r="AZ12" s="10">
        <f>$G12/12</f>
        <v>0</v>
      </c>
      <c r="BA12" s="10">
        <f>$G12/12</f>
        <v>0</v>
      </c>
      <c r="BB12" s="10">
        <f>$G12/12</f>
        <v>0</v>
      </c>
      <c r="BC12" s="10">
        <f>$G12/12</f>
        <v>0</v>
      </c>
      <c r="BD12" s="10">
        <f>$G12/12</f>
        <v>0</v>
      </c>
      <c r="BE12" s="10">
        <f>$G12/12</f>
        <v>0</v>
      </c>
      <c r="BF12" s="10">
        <f>$G12/12</f>
        <v>0</v>
      </c>
      <c r="BG12" s="10">
        <f>$G12/12</f>
        <v>0</v>
      </c>
      <c r="BH12" s="10">
        <f>$G12/12</f>
        <v>0</v>
      </c>
      <c r="BI12" s="10">
        <f>$G12/12</f>
        <v>0</v>
      </c>
      <c r="BJ12" s="10">
        <f>$H12/12</f>
        <v>0</v>
      </c>
      <c r="BK12" s="10">
        <f>$H12/12</f>
        <v>0</v>
      </c>
      <c r="BL12" s="10">
        <f>$H12/12</f>
        <v>0</v>
      </c>
      <c r="BM12" s="10">
        <f>$H12/12</f>
        <v>0</v>
      </c>
      <c r="BN12" s="10">
        <f>$H12/12</f>
        <v>0</v>
      </c>
      <c r="BO12" s="10">
        <f>$H12/12</f>
        <v>0</v>
      </c>
      <c r="BP12" s="10">
        <f>$H12/12</f>
        <v>0</v>
      </c>
      <c r="BQ12" s="10">
        <f>$H12/12</f>
        <v>0</v>
      </c>
      <c r="BR12" s="10">
        <f>$H12/12</f>
        <v>0</v>
      </c>
      <c r="BS12" s="10">
        <f>$H12/12</f>
        <v>0</v>
      </c>
      <c r="BT12" s="10">
        <f>$H12/12</f>
        <v>0</v>
      </c>
      <c r="BU12" s="10">
        <f>$H12/12</f>
        <v>0</v>
      </c>
      <c r="BV12" s="10">
        <f>$I12/12</f>
        <v>0</v>
      </c>
      <c r="BW12" s="10">
        <f>$I12/12</f>
        <v>0</v>
      </c>
      <c r="BX12" s="10">
        <f>$I12/12</f>
        <v>0</v>
      </c>
      <c r="BY12" s="10">
        <f>$I12/12</f>
        <v>0</v>
      </c>
      <c r="BZ12" s="10">
        <f>$I12/12</f>
        <v>0</v>
      </c>
      <c r="CA12" s="10">
        <f>$I12/12</f>
        <v>0</v>
      </c>
      <c r="CB12" s="10">
        <f>$I12/12</f>
        <v>0</v>
      </c>
      <c r="CC12" s="10">
        <f>$I12/12</f>
        <v>0</v>
      </c>
      <c r="CD12" s="10">
        <f>$I12/12</f>
        <v>0</v>
      </c>
      <c r="CE12" s="10">
        <f>$I12/12</f>
        <v>0</v>
      </c>
      <c r="CF12" s="10">
        <f>$I12/12</f>
        <v>0</v>
      </c>
      <c r="CG12" s="10">
        <f>$I12/12</f>
        <v>0</v>
      </c>
      <c r="CH12" s="10">
        <f>$J12/12</f>
        <v>0</v>
      </c>
      <c r="CI12" s="10">
        <f>$J12/12</f>
        <v>0</v>
      </c>
      <c r="CJ12" s="10">
        <f>$J12/12</f>
        <v>0</v>
      </c>
      <c r="CK12" s="10">
        <f>$J12/12</f>
        <v>0</v>
      </c>
      <c r="CL12" s="10">
        <f>$J12/12</f>
        <v>0</v>
      </c>
      <c r="CM12" s="10">
        <f>$J12/12</f>
        <v>0</v>
      </c>
      <c r="CN12" s="10">
        <f>$J12/12</f>
        <v>0</v>
      </c>
      <c r="CO12" s="10">
        <f>$J12/12</f>
        <v>0</v>
      </c>
      <c r="CP12" s="10">
        <f>$J12/12</f>
        <v>0</v>
      </c>
      <c r="CQ12" s="10">
        <f>$J12/12</f>
        <v>0</v>
      </c>
      <c r="CR12" s="10">
        <f>$J12/12</f>
        <v>0</v>
      </c>
      <c r="CS12" s="10">
        <f>$J12/12</f>
        <v>0</v>
      </c>
      <c r="CT12" s="10">
        <f>$K12/12</f>
        <v>0</v>
      </c>
      <c r="CU12" s="10">
        <f>$K12/12</f>
        <v>0</v>
      </c>
      <c r="CV12" s="10">
        <f>$K12/12</f>
        <v>0</v>
      </c>
      <c r="CW12" s="10">
        <f>$K12/12</f>
        <v>0</v>
      </c>
      <c r="CX12" s="10">
        <f>$K12/12</f>
        <v>0</v>
      </c>
      <c r="CY12" s="10">
        <f>$K12/12</f>
        <v>0</v>
      </c>
      <c r="CZ12" s="10">
        <f>$K12/12</f>
        <v>0</v>
      </c>
      <c r="DA12" s="10">
        <f>$K12/12</f>
        <v>0</v>
      </c>
      <c r="DB12" s="10">
        <f>$K12/12</f>
        <v>0</v>
      </c>
      <c r="DC12" s="10">
        <f>$K12/12</f>
        <v>0</v>
      </c>
      <c r="DD12" s="10">
        <f>$K12/12</f>
        <v>0</v>
      </c>
      <c r="DE12" s="10">
        <f>$K12/12</f>
        <v>0</v>
      </c>
      <c r="DF12" s="10">
        <f>$L12/12</f>
        <v>0</v>
      </c>
      <c r="DG12" s="10">
        <f>$L12/12</f>
        <v>0</v>
      </c>
      <c r="DH12" s="10">
        <f>$L12/12</f>
        <v>0</v>
      </c>
      <c r="DI12" s="10">
        <f>$L12/12</f>
        <v>0</v>
      </c>
      <c r="DJ12" s="10">
        <f>$L12/12</f>
        <v>0</v>
      </c>
      <c r="DK12" s="10">
        <f>$L12/12</f>
        <v>0</v>
      </c>
      <c r="DL12" s="10">
        <f>$L12/12</f>
        <v>0</v>
      </c>
      <c r="DM12" s="10">
        <f>$L12/12</f>
        <v>0</v>
      </c>
      <c r="DN12" s="10">
        <f>$L12/12</f>
        <v>0</v>
      </c>
      <c r="DO12" s="10">
        <f>$L12/12</f>
        <v>0</v>
      </c>
      <c r="DP12" s="10">
        <f>$L12/12</f>
        <v>0</v>
      </c>
      <c r="DQ12" s="10">
        <f>$L12/12</f>
        <v>0</v>
      </c>
      <c r="DT12" s="12">
        <f>SUM(D12:L12)-SUM(N12:DQ12)</f>
        <v>0</v>
      </c>
    </row>
    <row r="13">
      <c r="C13" t="str">
        <f>+CONFIG!C61</f>
        <v>Locaux</v>
      </c>
      <c r="D13" s="12">
        <f>CONFIG!$D$61+CONFIG!$E$61*'Personnel - Calculs auto'!D6</f>
        <v>0</v>
      </c>
      <c r="E13" s="12">
        <f>CONFIG!$D$61+CONFIG!$E$61*'Personnel - Calculs auto'!E6</f>
        <v>0</v>
      </c>
      <c r="F13" s="12">
        <f>CONFIG!$D$61+CONFIG!$E$61*'Personnel - Calculs auto'!F6</f>
        <v>0</v>
      </c>
      <c r="G13" s="12">
        <f>CONFIG!$D$61+CONFIG!$E$61*'Personnel - Calculs auto'!G6</f>
        <v>0</v>
      </c>
      <c r="H13" s="12">
        <f>CONFIG!$D$61+CONFIG!$E$61*'Personnel - Calculs auto'!H6</f>
        <v>0</v>
      </c>
      <c r="I13" s="12">
        <f>CONFIG!$D61+CONFIG!$E61*'Personnel - Calculs auto'!I6</f>
        <v>0</v>
      </c>
      <c r="J13" s="12">
        <f>CONFIG!$D61+CONFIG!$E61*'Personnel - Calculs auto'!J6</f>
        <v>0</v>
      </c>
      <c r="K13" s="12">
        <f>CONFIG!$D61+CONFIG!$E61*'Personnel - Calculs auto'!K6</f>
        <v>0</v>
      </c>
      <c r="L13" s="12">
        <f>CONFIG!$D61+CONFIG!$E61*'Personnel - Calculs auto'!L6</f>
        <v>0</v>
      </c>
      <c r="N13" s="10">
        <f>$D13/12</f>
        <v>0</v>
      </c>
      <c r="O13" s="10">
        <f>$D13/12</f>
        <v>0</v>
      </c>
      <c r="P13" s="10">
        <f>$D13/12</f>
        <v>0</v>
      </c>
      <c r="Q13" s="10">
        <f>$D13/12</f>
        <v>0</v>
      </c>
      <c r="R13" s="10">
        <f>$D13/12</f>
        <v>0</v>
      </c>
      <c r="S13" s="10">
        <f>$D13/12</f>
        <v>0</v>
      </c>
      <c r="T13" s="10">
        <f>$D13/12</f>
        <v>0</v>
      </c>
      <c r="U13" s="10">
        <f>$D13/12</f>
        <v>0</v>
      </c>
      <c r="V13" s="10">
        <f>$D13/12</f>
        <v>0</v>
      </c>
      <c r="W13" s="10">
        <f>$D13/12</f>
        <v>0</v>
      </c>
      <c r="X13" s="10">
        <f>$D13/12</f>
        <v>0</v>
      </c>
      <c r="Y13" s="10">
        <f>$D13/12</f>
        <v>0</v>
      </c>
      <c r="Z13" s="10">
        <f>$E13/12</f>
        <v>0</v>
      </c>
      <c r="AA13" s="10">
        <f>$E13/12</f>
        <v>0</v>
      </c>
      <c r="AB13" s="10">
        <f>$E13/12</f>
        <v>0</v>
      </c>
      <c r="AC13" s="10">
        <f>$E13/12</f>
        <v>0</v>
      </c>
      <c r="AD13" s="10">
        <f>$E13/12</f>
        <v>0</v>
      </c>
      <c r="AE13" s="10">
        <f>$E13/12</f>
        <v>0</v>
      </c>
      <c r="AF13" s="10">
        <f>$E13/12</f>
        <v>0</v>
      </c>
      <c r="AG13" s="10">
        <f>$E13/12</f>
        <v>0</v>
      </c>
      <c r="AH13" s="10">
        <f>$E13/12</f>
        <v>0</v>
      </c>
      <c r="AI13" s="10">
        <f>$E13/12</f>
        <v>0</v>
      </c>
      <c r="AJ13" s="10">
        <f>$E13/12</f>
        <v>0</v>
      </c>
      <c r="AK13" s="10">
        <f>$E13/12</f>
        <v>0</v>
      </c>
      <c r="AL13" s="10">
        <f>$F13/12</f>
        <v>0</v>
      </c>
      <c r="AM13" s="10">
        <f>$F13/12</f>
        <v>0</v>
      </c>
      <c r="AN13" s="10">
        <f>$F13/12</f>
        <v>0</v>
      </c>
      <c r="AO13" s="10">
        <f>$F13/12</f>
        <v>0</v>
      </c>
      <c r="AP13" s="10">
        <f>$F13/12</f>
        <v>0</v>
      </c>
      <c r="AQ13" s="10">
        <f>$F13/12</f>
        <v>0</v>
      </c>
      <c r="AR13" s="10">
        <f>$F13/12</f>
        <v>0</v>
      </c>
      <c r="AS13" s="10">
        <f>$F13/12</f>
        <v>0</v>
      </c>
      <c r="AT13" s="10">
        <f>$F13/12</f>
        <v>0</v>
      </c>
      <c r="AU13" s="10">
        <f>$F13/12</f>
        <v>0</v>
      </c>
      <c r="AV13" s="10">
        <f>$F13/12</f>
        <v>0</v>
      </c>
      <c r="AW13" s="10">
        <f>$F13/12</f>
        <v>0</v>
      </c>
      <c r="AX13" s="10">
        <f>$G13/12</f>
        <v>0</v>
      </c>
      <c r="AY13" s="10">
        <f>$G13/12</f>
        <v>0</v>
      </c>
      <c r="AZ13" s="10">
        <f>$G13/12</f>
        <v>0</v>
      </c>
      <c r="BA13" s="10">
        <f>$G13/12</f>
        <v>0</v>
      </c>
      <c r="BB13" s="10">
        <f>$G13/12</f>
        <v>0</v>
      </c>
      <c r="BC13" s="10">
        <f>$G13/12</f>
        <v>0</v>
      </c>
      <c r="BD13" s="10">
        <f>$G13/12</f>
        <v>0</v>
      </c>
      <c r="BE13" s="10">
        <f>$G13/12</f>
        <v>0</v>
      </c>
      <c r="BF13" s="10">
        <f>$G13/12</f>
        <v>0</v>
      </c>
      <c r="BG13" s="10">
        <f>$G13/12</f>
        <v>0</v>
      </c>
      <c r="BH13" s="10">
        <f>$G13/12</f>
        <v>0</v>
      </c>
      <c r="BI13" s="10">
        <f>$G13/12</f>
        <v>0</v>
      </c>
      <c r="BJ13" s="10">
        <f>$H13/12</f>
        <v>0</v>
      </c>
      <c r="BK13" s="10">
        <f>$H13/12</f>
        <v>0</v>
      </c>
      <c r="BL13" s="10">
        <f>$H13/12</f>
        <v>0</v>
      </c>
      <c r="BM13" s="10">
        <f>$H13/12</f>
        <v>0</v>
      </c>
      <c r="BN13" s="10">
        <f>$H13/12</f>
        <v>0</v>
      </c>
      <c r="BO13" s="10">
        <f>$H13/12</f>
        <v>0</v>
      </c>
      <c r="BP13" s="10">
        <f>$H13/12</f>
        <v>0</v>
      </c>
      <c r="BQ13" s="10">
        <f>$H13/12</f>
        <v>0</v>
      </c>
      <c r="BR13" s="10">
        <f>$H13/12</f>
        <v>0</v>
      </c>
      <c r="BS13" s="10">
        <f>$H13/12</f>
        <v>0</v>
      </c>
      <c r="BT13" s="10">
        <f>$H13/12</f>
        <v>0</v>
      </c>
      <c r="BU13" s="10">
        <f>$H13/12</f>
        <v>0</v>
      </c>
      <c r="BV13" s="10">
        <f>$I13/12</f>
        <v>0</v>
      </c>
      <c r="BW13" s="10">
        <f>$I13/12</f>
        <v>0</v>
      </c>
      <c r="BX13" s="10">
        <f>$I13/12</f>
        <v>0</v>
      </c>
      <c r="BY13" s="10">
        <f>$I13/12</f>
        <v>0</v>
      </c>
      <c r="BZ13" s="10">
        <f>$I13/12</f>
        <v>0</v>
      </c>
      <c r="CA13" s="10">
        <f>$I13/12</f>
        <v>0</v>
      </c>
      <c r="CB13" s="10">
        <f>$I13/12</f>
        <v>0</v>
      </c>
      <c r="CC13" s="10">
        <f>$I13/12</f>
        <v>0</v>
      </c>
      <c r="CD13" s="10">
        <f>$I13/12</f>
        <v>0</v>
      </c>
      <c r="CE13" s="10">
        <f>$I13/12</f>
        <v>0</v>
      </c>
      <c r="CF13" s="10">
        <f>$I13/12</f>
        <v>0</v>
      </c>
      <c r="CG13" s="10">
        <f>$I13/12</f>
        <v>0</v>
      </c>
      <c r="CH13" s="10">
        <f>$J13/12</f>
        <v>0</v>
      </c>
      <c r="CI13" s="10">
        <f>$J13/12</f>
        <v>0</v>
      </c>
      <c r="CJ13" s="10">
        <f>$J13/12</f>
        <v>0</v>
      </c>
      <c r="CK13" s="10">
        <f>$J13/12</f>
        <v>0</v>
      </c>
      <c r="CL13" s="10">
        <f>$J13/12</f>
        <v>0</v>
      </c>
      <c r="CM13" s="10">
        <f>$J13/12</f>
        <v>0</v>
      </c>
      <c r="CN13" s="10">
        <f>$J13/12</f>
        <v>0</v>
      </c>
      <c r="CO13" s="10">
        <f>$J13/12</f>
        <v>0</v>
      </c>
      <c r="CP13" s="10">
        <f>$J13/12</f>
        <v>0</v>
      </c>
      <c r="CQ13" s="10">
        <f>$J13/12</f>
        <v>0</v>
      </c>
      <c r="CR13" s="10">
        <f>$J13/12</f>
        <v>0</v>
      </c>
      <c r="CS13" s="10">
        <f>$J13/12</f>
        <v>0</v>
      </c>
      <c r="CT13" s="10">
        <f>$K13/12</f>
        <v>0</v>
      </c>
      <c r="CU13" s="10">
        <f>$K13/12</f>
        <v>0</v>
      </c>
      <c r="CV13" s="10">
        <f>$K13/12</f>
        <v>0</v>
      </c>
      <c r="CW13" s="10">
        <f>$K13/12</f>
        <v>0</v>
      </c>
      <c r="CX13" s="10">
        <f>$K13/12</f>
        <v>0</v>
      </c>
      <c r="CY13" s="10">
        <f>$K13/12</f>
        <v>0</v>
      </c>
      <c r="CZ13" s="10">
        <f>$K13/12</f>
        <v>0</v>
      </c>
      <c r="DA13" s="10">
        <f>$K13/12</f>
        <v>0</v>
      </c>
      <c r="DB13" s="10">
        <f>$K13/12</f>
        <v>0</v>
      </c>
      <c r="DC13" s="10">
        <f>$K13/12</f>
        <v>0</v>
      </c>
      <c r="DD13" s="10">
        <f>$K13/12</f>
        <v>0</v>
      </c>
      <c r="DE13" s="10">
        <f>$K13/12</f>
        <v>0</v>
      </c>
      <c r="DF13" s="10">
        <f>$L13/12</f>
        <v>0</v>
      </c>
      <c r="DG13" s="10">
        <f>$L13/12</f>
        <v>0</v>
      </c>
      <c r="DH13" s="10">
        <f>$L13/12</f>
        <v>0</v>
      </c>
      <c r="DI13" s="10">
        <f>$L13/12</f>
        <v>0</v>
      </c>
      <c r="DJ13" s="10">
        <f>$L13/12</f>
        <v>0</v>
      </c>
      <c r="DK13" s="10">
        <f>$L13/12</f>
        <v>0</v>
      </c>
      <c r="DL13" s="10">
        <f>$L13/12</f>
        <v>0</v>
      </c>
      <c r="DM13" s="10">
        <f>$L13/12</f>
        <v>0</v>
      </c>
      <c r="DN13" s="10">
        <f>$L13/12</f>
        <v>0</v>
      </c>
      <c r="DO13" s="10">
        <f>$L13/12</f>
        <v>0</v>
      </c>
      <c r="DP13" s="10">
        <f>$L13/12</f>
        <v>0</v>
      </c>
      <c r="DQ13" s="10">
        <f>$L13/12</f>
        <v>0</v>
      </c>
      <c r="DT13" s="12">
        <f>SUM(D13:L13)-SUM(N13:DQ13)</f>
        <v>0</v>
      </c>
    </row>
    <row r="14">
      <c r="C14" t="str">
        <f>+CONFIG!C62</f>
        <v>Assurance</v>
      </c>
      <c r="D14" s="12">
        <f>CONFIG!$D$62+CONFIG!$E$62*'Commandes - Calculs auto'!O43</f>
        <v>0</v>
      </c>
      <c r="E14" s="12">
        <f>CONFIG!$D$62+CONFIG!$E$62*'Commandes - Calculs auto'!AA43</f>
        <v>0</v>
      </c>
      <c r="F14" s="12">
        <f>CONFIG!$D$62+CONFIG!$E$62*'Commandes - Calculs auto'!AM43</f>
        <v>0</v>
      </c>
      <c r="G14" s="12">
        <f>CONFIG!$D$62+CONFIG!$E$62*'Commandes - Calculs auto'!AY43</f>
        <v>0</v>
      </c>
      <c r="H14" s="12">
        <f>CONFIG!$D$62+CONFIG!$E$62*'Commandes - Calculs auto'!BK43</f>
        <v>0</v>
      </c>
      <c r="I14" s="12">
        <f>CONFIG!$D$62+CONFIG!$E$62*'Commandes - Calculs auto'!BW43</f>
        <v>0</v>
      </c>
      <c r="J14" s="12">
        <f>CONFIG!$D$62+CONFIG!$E$62*'Commandes - Calculs auto'!CI43</f>
        <v>0</v>
      </c>
      <c r="K14" s="12">
        <f>CONFIG!$D$62+CONFIG!$E$62*'Commandes - Calculs auto'!CU43</f>
        <v>0</v>
      </c>
      <c r="L14" s="12">
        <f>CONFIG!$D$62+CONFIG!$E$62*'Commandes - Calculs auto'!DG43</f>
        <v>0</v>
      </c>
      <c r="N14" s="10">
        <f>$D14/12</f>
        <v>0</v>
      </c>
      <c r="O14" s="10">
        <f>$D14/12</f>
        <v>0</v>
      </c>
      <c r="P14" s="10">
        <f>$D14/12</f>
        <v>0</v>
      </c>
      <c r="Q14" s="10">
        <f>$D14/12</f>
        <v>0</v>
      </c>
      <c r="R14" s="10">
        <f>$D14/12</f>
        <v>0</v>
      </c>
      <c r="S14" s="10">
        <f>$D14/12</f>
        <v>0</v>
      </c>
      <c r="T14" s="10">
        <f>$D14/12</f>
        <v>0</v>
      </c>
      <c r="U14" s="10">
        <f>$D14/12</f>
        <v>0</v>
      </c>
      <c r="V14" s="10">
        <f>$D14/12</f>
        <v>0</v>
      </c>
      <c r="W14" s="10">
        <f>$D14/12</f>
        <v>0</v>
      </c>
      <c r="X14" s="10">
        <f>$D14/12</f>
        <v>0</v>
      </c>
      <c r="Y14" s="10">
        <f>$D14/12</f>
        <v>0</v>
      </c>
      <c r="Z14" s="10">
        <f>$E14/12</f>
        <v>0</v>
      </c>
      <c r="AA14" s="10">
        <f>$E14/12</f>
        <v>0</v>
      </c>
      <c r="AB14" s="10">
        <f>$E14/12</f>
        <v>0</v>
      </c>
      <c r="AC14" s="10">
        <f>$E14/12</f>
        <v>0</v>
      </c>
      <c r="AD14" s="10">
        <f>$E14/12</f>
        <v>0</v>
      </c>
      <c r="AE14" s="10">
        <f>$E14/12</f>
        <v>0</v>
      </c>
      <c r="AF14" s="10">
        <f>$E14/12</f>
        <v>0</v>
      </c>
      <c r="AG14" s="10">
        <f>$E14/12</f>
        <v>0</v>
      </c>
      <c r="AH14" s="10">
        <f>$E14/12</f>
        <v>0</v>
      </c>
      <c r="AI14" s="10">
        <f>$E14/12</f>
        <v>0</v>
      </c>
      <c r="AJ14" s="10">
        <f>$E14/12</f>
        <v>0</v>
      </c>
      <c r="AK14" s="10">
        <f>$E14/12</f>
        <v>0</v>
      </c>
      <c r="AL14" s="10">
        <f>$F14/12</f>
        <v>0</v>
      </c>
      <c r="AM14" s="10">
        <f>$F14/12</f>
        <v>0</v>
      </c>
      <c r="AN14" s="10">
        <f>$F14/12</f>
        <v>0</v>
      </c>
      <c r="AO14" s="10">
        <f>$F14/12</f>
        <v>0</v>
      </c>
      <c r="AP14" s="10">
        <f>$F14/12</f>
        <v>0</v>
      </c>
      <c r="AQ14" s="10">
        <f>$F14/12</f>
        <v>0</v>
      </c>
      <c r="AR14" s="10">
        <f>$F14/12</f>
        <v>0</v>
      </c>
      <c r="AS14" s="10">
        <f>$F14/12</f>
        <v>0</v>
      </c>
      <c r="AT14" s="10">
        <f>$F14/12</f>
        <v>0</v>
      </c>
      <c r="AU14" s="10">
        <f>$F14/12</f>
        <v>0</v>
      </c>
      <c r="AV14" s="10">
        <f>$F14/12</f>
        <v>0</v>
      </c>
      <c r="AW14" s="10">
        <f>$F14/12</f>
        <v>0</v>
      </c>
      <c r="AX14" s="10">
        <f>$G14/12</f>
        <v>0</v>
      </c>
      <c r="AY14" s="10">
        <f>$G14/12</f>
        <v>0</v>
      </c>
      <c r="AZ14" s="10">
        <f>$G14/12</f>
        <v>0</v>
      </c>
      <c r="BA14" s="10">
        <f>$G14/12</f>
        <v>0</v>
      </c>
      <c r="BB14" s="10">
        <f>$G14/12</f>
        <v>0</v>
      </c>
      <c r="BC14" s="10">
        <f>$G14/12</f>
        <v>0</v>
      </c>
      <c r="BD14" s="10">
        <f>$G14/12</f>
        <v>0</v>
      </c>
      <c r="BE14" s="10">
        <f>$G14/12</f>
        <v>0</v>
      </c>
      <c r="BF14" s="10">
        <f>$G14/12</f>
        <v>0</v>
      </c>
      <c r="BG14" s="10">
        <f>$G14/12</f>
        <v>0</v>
      </c>
      <c r="BH14" s="10">
        <f>$G14/12</f>
        <v>0</v>
      </c>
      <c r="BI14" s="10">
        <f>$G14/12</f>
        <v>0</v>
      </c>
      <c r="BJ14" s="10">
        <f>$H14/12</f>
        <v>0</v>
      </c>
      <c r="BK14" s="10">
        <f>$H14/12</f>
        <v>0</v>
      </c>
      <c r="BL14" s="10">
        <f>$H14/12</f>
        <v>0</v>
      </c>
      <c r="BM14" s="10">
        <f>$H14/12</f>
        <v>0</v>
      </c>
      <c r="BN14" s="10">
        <f>$H14/12</f>
        <v>0</v>
      </c>
      <c r="BO14" s="10">
        <f>$H14/12</f>
        <v>0</v>
      </c>
      <c r="BP14" s="10">
        <f>$H14/12</f>
        <v>0</v>
      </c>
      <c r="BQ14" s="10">
        <f>$H14/12</f>
        <v>0</v>
      </c>
      <c r="BR14" s="10">
        <f>$H14/12</f>
        <v>0</v>
      </c>
      <c r="BS14" s="10">
        <f>$H14/12</f>
        <v>0</v>
      </c>
      <c r="BT14" s="10">
        <f>$H14/12</f>
        <v>0</v>
      </c>
      <c r="BU14" s="10">
        <f>$H14/12</f>
        <v>0</v>
      </c>
      <c r="BV14" s="10">
        <f>$I14/12</f>
        <v>0</v>
      </c>
      <c r="BW14" s="10">
        <f>$I14/12</f>
        <v>0</v>
      </c>
      <c r="BX14" s="10">
        <f>$I14/12</f>
        <v>0</v>
      </c>
      <c r="BY14" s="10">
        <f>$I14/12</f>
        <v>0</v>
      </c>
      <c r="BZ14" s="10">
        <f>$I14/12</f>
        <v>0</v>
      </c>
      <c r="CA14" s="10">
        <f>$I14/12</f>
        <v>0</v>
      </c>
      <c r="CB14" s="10">
        <f>$I14/12</f>
        <v>0</v>
      </c>
      <c r="CC14" s="10">
        <f>$I14/12</f>
        <v>0</v>
      </c>
      <c r="CD14" s="10">
        <f>$I14/12</f>
        <v>0</v>
      </c>
      <c r="CE14" s="10">
        <f>$I14/12</f>
        <v>0</v>
      </c>
      <c r="CF14" s="10">
        <f>$I14/12</f>
        <v>0</v>
      </c>
      <c r="CG14" s="10">
        <f>$I14/12</f>
        <v>0</v>
      </c>
      <c r="CH14" s="10">
        <f>$J14/12</f>
        <v>0</v>
      </c>
      <c r="CI14" s="10">
        <f>$J14/12</f>
        <v>0</v>
      </c>
      <c r="CJ14" s="10">
        <f>$J14/12</f>
        <v>0</v>
      </c>
      <c r="CK14" s="10">
        <f>$J14/12</f>
        <v>0</v>
      </c>
      <c r="CL14" s="10">
        <f>$J14/12</f>
        <v>0</v>
      </c>
      <c r="CM14" s="10">
        <f>$J14/12</f>
        <v>0</v>
      </c>
      <c r="CN14" s="10">
        <f>$J14/12</f>
        <v>0</v>
      </c>
      <c r="CO14" s="10">
        <f>$J14/12</f>
        <v>0</v>
      </c>
      <c r="CP14" s="10">
        <f>$J14/12</f>
        <v>0</v>
      </c>
      <c r="CQ14" s="10">
        <f>$J14/12</f>
        <v>0</v>
      </c>
      <c r="CR14" s="10">
        <f>$J14/12</f>
        <v>0</v>
      </c>
      <c r="CS14" s="10">
        <f>$J14/12</f>
        <v>0</v>
      </c>
      <c r="CT14" s="10">
        <f>$K14/12</f>
        <v>0</v>
      </c>
      <c r="CU14" s="10">
        <f>$K14/12</f>
        <v>0</v>
      </c>
      <c r="CV14" s="10">
        <f>$K14/12</f>
        <v>0</v>
      </c>
      <c r="CW14" s="10">
        <f>$K14/12</f>
        <v>0</v>
      </c>
      <c r="CX14" s="10">
        <f>$K14/12</f>
        <v>0</v>
      </c>
      <c r="CY14" s="10">
        <f>$K14/12</f>
        <v>0</v>
      </c>
      <c r="CZ14" s="10">
        <f>$K14/12</f>
        <v>0</v>
      </c>
      <c r="DA14" s="10">
        <f>$K14/12</f>
        <v>0</v>
      </c>
      <c r="DB14" s="10">
        <f>$K14/12</f>
        <v>0</v>
      </c>
      <c r="DC14" s="10">
        <f>$K14/12</f>
        <v>0</v>
      </c>
      <c r="DD14" s="10">
        <f>$K14/12</f>
        <v>0</v>
      </c>
      <c r="DE14" s="10">
        <f>$K14/12</f>
        <v>0</v>
      </c>
      <c r="DF14" s="10">
        <f>$L14/12</f>
        <v>0</v>
      </c>
      <c r="DG14" s="10">
        <f>$L14/12</f>
        <v>0</v>
      </c>
      <c r="DH14" s="10">
        <f>$L14/12</f>
        <v>0</v>
      </c>
      <c r="DI14" s="10">
        <f>$L14/12</f>
        <v>0</v>
      </c>
      <c r="DJ14" s="10">
        <f>$L14/12</f>
        <v>0</v>
      </c>
      <c r="DK14" s="10">
        <f>$L14/12</f>
        <v>0</v>
      </c>
      <c r="DL14" s="10">
        <f>$L14/12</f>
        <v>0</v>
      </c>
      <c r="DM14" s="10">
        <f>$L14/12</f>
        <v>0</v>
      </c>
      <c r="DN14" s="10">
        <f>$L14/12</f>
        <v>0</v>
      </c>
      <c r="DO14" s="10">
        <f>$L14/12</f>
        <v>0</v>
      </c>
      <c r="DP14" s="10">
        <f>$L14/12</f>
        <v>0</v>
      </c>
      <c r="DQ14" s="10">
        <f>$L14/12</f>
        <v>0</v>
      </c>
      <c r="DT14" s="12">
        <f>SUM(D14:L14)-SUM(N14:DQ14)</f>
        <v>0</v>
      </c>
    </row>
    <row r="15">
      <c r="C15" t="str">
        <f>+CONFIG!C63</f>
        <v>Poste, Téléphonie</v>
      </c>
      <c r="D15" s="12">
        <f>CONFIG!$D$63+CONFIG!$E$63*'Personnel - Calculs auto'!D$6</f>
        <v>0</v>
      </c>
      <c r="E15" s="12">
        <f>CONFIG!$D$63+CONFIG!$E$63*'Personnel - Calculs auto'!E$6</f>
        <v>0</v>
      </c>
      <c r="F15" s="12">
        <f>CONFIG!$D$63+CONFIG!$E$63*'Personnel - Calculs auto'!F$6</f>
        <v>0</v>
      </c>
      <c r="G15" s="12">
        <f>CONFIG!$D$63+CONFIG!$E$63*'Personnel - Calculs auto'!G$6</f>
        <v>0</v>
      </c>
      <c r="H15" s="12">
        <f>CONFIG!$D$63+CONFIG!$E$63*'Personnel - Calculs auto'!H$6</f>
        <v>0</v>
      </c>
      <c r="I15" s="12">
        <f>CONFIG!$D$63+CONFIG!$E$63*'Personnel - Calculs auto'!I$6</f>
        <v>0</v>
      </c>
      <c r="J15" s="12">
        <f>CONFIG!$D$63+CONFIG!$E$63*'Personnel - Calculs auto'!J$6</f>
        <v>0</v>
      </c>
      <c r="K15" s="12">
        <f>CONFIG!$D$63+CONFIG!$E$63*'Personnel - Calculs auto'!K$6</f>
        <v>0</v>
      </c>
      <c r="L15" s="12">
        <f>CONFIG!$D$63+CONFIG!$E$63*'Personnel - Calculs auto'!L$6</f>
        <v>0</v>
      </c>
      <c r="N15" s="10">
        <f>$D15/12</f>
        <v>0</v>
      </c>
      <c r="O15" s="10">
        <f>$D15/12</f>
        <v>0</v>
      </c>
      <c r="P15" s="10">
        <f>$D15/12</f>
        <v>0</v>
      </c>
      <c r="Q15" s="10">
        <f>$D15/12</f>
        <v>0</v>
      </c>
      <c r="R15" s="10">
        <f>$D15/12</f>
        <v>0</v>
      </c>
      <c r="S15" s="10">
        <f>$D15/12</f>
        <v>0</v>
      </c>
      <c r="T15" s="10">
        <f>$D15/12</f>
        <v>0</v>
      </c>
      <c r="U15" s="10">
        <f>$D15/12</f>
        <v>0</v>
      </c>
      <c r="V15" s="10">
        <f>$D15/12</f>
        <v>0</v>
      </c>
      <c r="W15" s="10">
        <f>$D15/12</f>
        <v>0</v>
      </c>
      <c r="X15" s="10">
        <f>$D15/12</f>
        <v>0</v>
      </c>
      <c r="Y15" s="10">
        <f>$D15/12</f>
        <v>0</v>
      </c>
      <c r="Z15" s="10">
        <f>$E15/12</f>
        <v>0</v>
      </c>
      <c r="AA15" s="10">
        <f>$E15/12</f>
        <v>0</v>
      </c>
      <c r="AB15" s="10">
        <f>$E15/12</f>
        <v>0</v>
      </c>
      <c r="AC15" s="10">
        <f>$E15/12</f>
        <v>0</v>
      </c>
      <c r="AD15" s="10">
        <f>$E15/12</f>
        <v>0</v>
      </c>
      <c r="AE15" s="10">
        <f>$E15/12</f>
        <v>0</v>
      </c>
      <c r="AF15" s="10">
        <f>$E15/12</f>
        <v>0</v>
      </c>
      <c r="AG15" s="10">
        <f>$E15/12</f>
        <v>0</v>
      </c>
      <c r="AH15" s="10">
        <f>$E15/12</f>
        <v>0</v>
      </c>
      <c r="AI15" s="10">
        <f>$E15/12</f>
        <v>0</v>
      </c>
      <c r="AJ15" s="10">
        <f>$E15/12</f>
        <v>0</v>
      </c>
      <c r="AK15" s="10">
        <f>$E15/12</f>
        <v>0</v>
      </c>
      <c r="AL15" s="10">
        <f>$F15/12</f>
        <v>0</v>
      </c>
      <c r="AM15" s="10">
        <f>$F15/12</f>
        <v>0</v>
      </c>
      <c r="AN15" s="10">
        <f>$F15/12</f>
        <v>0</v>
      </c>
      <c r="AO15" s="10">
        <f>$F15/12</f>
        <v>0</v>
      </c>
      <c r="AP15" s="10">
        <f>$F15/12</f>
        <v>0</v>
      </c>
      <c r="AQ15" s="10">
        <f>$F15/12</f>
        <v>0</v>
      </c>
      <c r="AR15" s="10">
        <f>$F15/12</f>
        <v>0</v>
      </c>
      <c r="AS15" s="10">
        <f>$F15/12</f>
        <v>0</v>
      </c>
      <c r="AT15" s="10">
        <f>$F15/12</f>
        <v>0</v>
      </c>
      <c r="AU15" s="10">
        <f>$F15/12</f>
        <v>0</v>
      </c>
      <c r="AV15" s="10">
        <f>$F15/12</f>
        <v>0</v>
      </c>
      <c r="AW15" s="10">
        <f>$F15/12</f>
        <v>0</v>
      </c>
      <c r="AX15" s="10">
        <f>$G15/12</f>
        <v>0</v>
      </c>
      <c r="AY15" s="10">
        <f>$G15/12</f>
        <v>0</v>
      </c>
      <c r="AZ15" s="10">
        <f>$G15/12</f>
        <v>0</v>
      </c>
      <c r="BA15" s="10">
        <f>$G15/12</f>
        <v>0</v>
      </c>
      <c r="BB15" s="10">
        <f>$G15/12</f>
        <v>0</v>
      </c>
      <c r="BC15" s="10">
        <f>$G15/12</f>
        <v>0</v>
      </c>
      <c r="BD15" s="10">
        <f>$G15/12</f>
        <v>0</v>
      </c>
      <c r="BE15" s="10">
        <f>$G15/12</f>
        <v>0</v>
      </c>
      <c r="BF15" s="10">
        <f>$G15/12</f>
        <v>0</v>
      </c>
      <c r="BG15" s="10">
        <f>$G15/12</f>
        <v>0</v>
      </c>
      <c r="BH15" s="10">
        <f>$G15/12</f>
        <v>0</v>
      </c>
      <c r="BI15" s="10">
        <f>$G15/12</f>
        <v>0</v>
      </c>
      <c r="BJ15" s="10">
        <f>$H15/12</f>
        <v>0</v>
      </c>
      <c r="BK15" s="10">
        <f>$H15/12</f>
        <v>0</v>
      </c>
      <c r="BL15" s="10">
        <f>$H15/12</f>
        <v>0</v>
      </c>
      <c r="BM15" s="10">
        <f>$H15/12</f>
        <v>0</v>
      </c>
      <c r="BN15" s="10">
        <f>$H15/12</f>
        <v>0</v>
      </c>
      <c r="BO15" s="10">
        <f>$H15/12</f>
        <v>0</v>
      </c>
      <c r="BP15" s="10">
        <f>$H15/12</f>
        <v>0</v>
      </c>
      <c r="BQ15" s="10">
        <f>$H15/12</f>
        <v>0</v>
      </c>
      <c r="BR15" s="10">
        <f>$H15/12</f>
        <v>0</v>
      </c>
      <c r="BS15" s="10">
        <f>$H15/12</f>
        <v>0</v>
      </c>
      <c r="BT15" s="10">
        <f>$H15/12</f>
        <v>0</v>
      </c>
      <c r="BU15" s="10">
        <f>$H15/12</f>
        <v>0</v>
      </c>
      <c r="BV15" s="10">
        <f>$I15/12</f>
        <v>0</v>
      </c>
      <c r="BW15" s="10">
        <f>$I15/12</f>
        <v>0</v>
      </c>
      <c r="BX15" s="10">
        <f>$I15/12</f>
        <v>0</v>
      </c>
      <c r="BY15" s="10">
        <f>$I15/12</f>
        <v>0</v>
      </c>
      <c r="BZ15" s="10">
        <f>$I15/12</f>
        <v>0</v>
      </c>
      <c r="CA15" s="10">
        <f>$I15/12</f>
        <v>0</v>
      </c>
      <c r="CB15" s="10">
        <f>$I15/12</f>
        <v>0</v>
      </c>
      <c r="CC15" s="10">
        <f>$I15/12</f>
        <v>0</v>
      </c>
      <c r="CD15" s="10">
        <f>$I15/12</f>
        <v>0</v>
      </c>
      <c r="CE15" s="10">
        <f>$I15/12</f>
        <v>0</v>
      </c>
      <c r="CF15" s="10">
        <f>$I15/12</f>
        <v>0</v>
      </c>
      <c r="CG15" s="10">
        <f>$I15/12</f>
        <v>0</v>
      </c>
      <c r="CH15" s="10">
        <f>$J15/12</f>
        <v>0</v>
      </c>
      <c r="CI15" s="10">
        <f>$J15/12</f>
        <v>0</v>
      </c>
      <c r="CJ15" s="10">
        <f>$J15/12</f>
        <v>0</v>
      </c>
      <c r="CK15" s="10">
        <f>$J15/12</f>
        <v>0</v>
      </c>
      <c r="CL15" s="10">
        <f>$J15/12</f>
        <v>0</v>
      </c>
      <c r="CM15" s="10">
        <f>$J15/12</f>
        <v>0</v>
      </c>
      <c r="CN15" s="10">
        <f>$J15/12</f>
        <v>0</v>
      </c>
      <c r="CO15" s="10">
        <f>$J15/12</f>
        <v>0</v>
      </c>
      <c r="CP15" s="10">
        <f>$J15/12</f>
        <v>0</v>
      </c>
      <c r="CQ15" s="10">
        <f>$J15/12</f>
        <v>0</v>
      </c>
      <c r="CR15" s="10">
        <f>$J15/12</f>
        <v>0</v>
      </c>
      <c r="CS15" s="10">
        <f>$J15/12</f>
        <v>0</v>
      </c>
      <c r="CT15" s="10">
        <f>$K15/12</f>
        <v>0</v>
      </c>
      <c r="CU15" s="10">
        <f>$K15/12</f>
        <v>0</v>
      </c>
      <c r="CV15" s="10">
        <f>$K15/12</f>
        <v>0</v>
      </c>
      <c r="CW15" s="10">
        <f>$K15/12</f>
        <v>0</v>
      </c>
      <c r="CX15" s="10">
        <f>$K15/12</f>
        <v>0</v>
      </c>
      <c r="CY15" s="10">
        <f>$K15/12</f>
        <v>0</v>
      </c>
      <c r="CZ15" s="10">
        <f>$K15/12</f>
        <v>0</v>
      </c>
      <c r="DA15" s="10">
        <f>$K15/12</f>
        <v>0</v>
      </c>
      <c r="DB15" s="10">
        <f>$K15/12</f>
        <v>0</v>
      </c>
      <c r="DC15" s="10">
        <f>$K15/12</f>
        <v>0</v>
      </c>
      <c r="DD15" s="10">
        <f>$K15/12</f>
        <v>0</v>
      </c>
      <c r="DE15" s="10">
        <f>$K15/12</f>
        <v>0</v>
      </c>
      <c r="DF15" s="10">
        <f>$L15/12</f>
        <v>0</v>
      </c>
      <c r="DG15" s="10">
        <f>$L15/12</f>
        <v>0</v>
      </c>
      <c r="DH15" s="10">
        <f>$L15/12</f>
        <v>0</v>
      </c>
      <c r="DI15" s="10">
        <f>$L15/12</f>
        <v>0</v>
      </c>
      <c r="DJ15" s="10">
        <f>$L15/12</f>
        <v>0</v>
      </c>
      <c r="DK15" s="10">
        <f>$L15/12</f>
        <v>0</v>
      </c>
      <c r="DL15" s="10">
        <f>$L15/12</f>
        <v>0</v>
      </c>
      <c r="DM15" s="10">
        <f>$L15/12</f>
        <v>0</v>
      </c>
      <c r="DN15" s="10">
        <f>$L15/12</f>
        <v>0</v>
      </c>
      <c r="DO15" s="10">
        <f>$L15/12</f>
        <v>0</v>
      </c>
      <c r="DP15" s="10">
        <f>$L15/12</f>
        <v>0</v>
      </c>
      <c r="DQ15" s="10">
        <f>$L15/12</f>
        <v>0</v>
      </c>
      <c r="DT15" s="12">
        <f>SUM(D15:L15)-SUM(N15:DQ15)</f>
        <v>0</v>
      </c>
    </row>
    <row r="16">
      <c r="C16" t="str">
        <f>+CONFIG!C64</f>
        <v>Hébergement web</v>
      </c>
      <c r="D16" s="12">
        <f>CONFIG!$D$64+CONFIG!$E$64*'Personnel - Calculs auto'!D$6</f>
        <v>0</v>
      </c>
      <c r="E16" s="12">
        <f>CONFIG!$D$64+CONFIG!$E$64*'Personnel - Calculs auto'!E$6</f>
        <v>0</v>
      </c>
      <c r="F16" s="12">
        <f>CONFIG!$D$64+CONFIG!$E$64*'Personnel - Calculs auto'!F$6</f>
        <v>0</v>
      </c>
      <c r="G16" s="12">
        <f>CONFIG!$D$64+CONFIG!$E$64*'Personnel - Calculs auto'!G$6</f>
        <v>0</v>
      </c>
      <c r="H16" s="12">
        <f>CONFIG!$D$64+CONFIG!$E$64*'Personnel - Calculs auto'!H$6</f>
        <v>0</v>
      </c>
      <c r="I16" s="12">
        <f>CONFIG!$D$64+CONFIG!$E$64*'Personnel - Calculs auto'!I$6</f>
        <v>0</v>
      </c>
      <c r="J16" s="12">
        <f>CONFIG!$D$64+CONFIG!$E$64*'Personnel - Calculs auto'!J$6</f>
        <v>0</v>
      </c>
      <c r="K16" s="12">
        <f>CONFIG!$D$64+CONFIG!$E$64*'Personnel - Calculs auto'!K$6</f>
        <v>0</v>
      </c>
      <c r="L16" s="12">
        <f>CONFIG!$D$64+CONFIG!$E$64*'Personnel - Calculs auto'!L$6</f>
        <v>0</v>
      </c>
      <c r="N16" s="10">
        <f>$D16/12</f>
        <v>0</v>
      </c>
      <c r="O16" s="10">
        <f>$D16/12</f>
        <v>0</v>
      </c>
      <c r="P16" s="10">
        <f>$D16/12</f>
        <v>0</v>
      </c>
      <c r="Q16" s="10">
        <f>$D16/12</f>
        <v>0</v>
      </c>
      <c r="R16" s="10">
        <f>$D16/12</f>
        <v>0</v>
      </c>
      <c r="S16" s="10">
        <f>$D16/12</f>
        <v>0</v>
      </c>
      <c r="T16" s="10">
        <f>$D16/12</f>
        <v>0</v>
      </c>
      <c r="U16" s="10">
        <f>$D16/12</f>
        <v>0</v>
      </c>
      <c r="V16" s="10">
        <f>$D16/12</f>
        <v>0</v>
      </c>
      <c r="W16" s="10">
        <f>$D16/12</f>
        <v>0</v>
      </c>
      <c r="X16" s="10">
        <f>$D16/12</f>
        <v>0</v>
      </c>
      <c r="Y16" s="10">
        <f>$D16/12</f>
        <v>0</v>
      </c>
      <c r="Z16" s="10">
        <f>$E16/12</f>
        <v>0</v>
      </c>
      <c r="AA16" s="10">
        <f>$E16/12</f>
        <v>0</v>
      </c>
      <c r="AB16" s="10">
        <f>$E16/12</f>
        <v>0</v>
      </c>
      <c r="AC16" s="10">
        <f>$E16/12</f>
        <v>0</v>
      </c>
      <c r="AD16" s="10">
        <f>$E16/12</f>
        <v>0</v>
      </c>
      <c r="AE16" s="10">
        <f>$E16/12</f>
        <v>0</v>
      </c>
      <c r="AF16" s="10">
        <f>$E16/12</f>
        <v>0</v>
      </c>
      <c r="AG16" s="10">
        <f>$E16/12</f>
        <v>0</v>
      </c>
      <c r="AH16" s="10">
        <f>$E16/12</f>
        <v>0</v>
      </c>
      <c r="AI16" s="10">
        <f>$E16/12</f>
        <v>0</v>
      </c>
      <c r="AJ16" s="10">
        <f>$E16/12</f>
        <v>0</v>
      </c>
      <c r="AK16" s="10">
        <f>$E16/12</f>
        <v>0</v>
      </c>
      <c r="AL16" s="10">
        <f>$F16/12</f>
        <v>0</v>
      </c>
      <c r="AM16" s="10">
        <f>$F16/12</f>
        <v>0</v>
      </c>
      <c r="AN16" s="10">
        <f>$F16/12</f>
        <v>0</v>
      </c>
      <c r="AO16" s="10">
        <f>$F16/12</f>
        <v>0</v>
      </c>
      <c r="AP16" s="10">
        <f>$F16/12</f>
        <v>0</v>
      </c>
      <c r="AQ16" s="10">
        <f>$F16/12</f>
        <v>0</v>
      </c>
      <c r="AR16" s="10">
        <f>$F16/12</f>
        <v>0</v>
      </c>
      <c r="AS16" s="10">
        <f>$F16/12</f>
        <v>0</v>
      </c>
      <c r="AT16" s="10">
        <f>$F16/12</f>
        <v>0</v>
      </c>
      <c r="AU16" s="10">
        <f>$F16/12</f>
        <v>0</v>
      </c>
      <c r="AV16" s="10">
        <f>$F16/12</f>
        <v>0</v>
      </c>
      <c r="AW16" s="10">
        <f>$F16/12</f>
        <v>0</v>
      </c>
      <c r="AX16" s="10">
        <f>$G16/12</f>
        <v>0</v>
      </c>
      <c r="AY16" s="10">
        <f>$G16/12</f>
        <v>0</v>
      </c>
      <c r="AZ16" s="10">
        <f>$G16/12</f>
        <v>0</v>
      </c>
      <c r="BA16" s="10">
        <f>$G16/12</f>
        <v>0</v>
      </c>
      <c r="BB16" s="10">
        <f>$G16/12</f>
        <v>0</v>
      </c>
      <c r="BC16" s="10">
        <f>$G16/12</f>
        <v>0</v>
      </c>
      <c r="BD16" s="10">
        <f>$G16/12</f>
        <v>0</v>
      </c>
      <c r="BE16" s="10">
        <f>$G16/12</f>
        <v>0</v>
      </c>
      <c r="BF16" s="10">
        <f>$G16/12</f>
        <v>0</v>
      </c>
      <c r="BG16" s="10">
        <f>$G16/12</f>
        <v>0</v>
      </c>
      <c r="BH16" s="10">
        <f>$G16/12</f>
        <v>0</v>
      </c>
      <c r="BI16" s="10">
        <f>$G16/12</f>
        <v>0</v>
      </c>
      <c r="BJ16" s="10">
        <f>$H16/12</f>
        <v>0</v>
      </c>
      <c r="BK16" s="10">
        <f>$H16/12</f>
        <v>0</v>
      </c>
      <c r="BL16" s="10">
        <f>$H16/12</f>
        <v>0</v>
      </c>
      <c r="BM16" s="10">
        <f>$H16/12</f>
        <v>0</v>
      </c>
      <c r="BN16" s="10">
        <f>$H16/12</f>
        <v>0</v>
      </c>
      <c r="BO16" s="10">
        <f>$H16/12</f>
        <v>0</v>
      </c>
      <c r="BP16" s="10">
        <f>$H16/12</f>
        <v>0</v>
      </c>
      <c r="BQ16" s="10">
        <f>$H16/12</f>
        <v>0</v>
      </c>
      <c r="BR16" s="10">
        <f>$H16/12</f>
        <v>0</v>
      </c>
      <c r="BS16" s="10">
        <f>$H16/12</f>
        <v>0</v>
      </c>
      <c r="BT16" s="10">
        <f>$H16/12</f>
        <v>0</v>
      </c>
      <c r="BU16" s="10">
        <f>$H16/12</f>
        <v>0</v>
      </c>
      <c r="BV16" s="10">
        <f>$I16/12</f>
        <v>0</v>
      </c>
      <c r="BW16" s="10">
        <f>$I16/12</f>
        <v>0</v>
      </c>
      <c r="BX16" s="10">
        <f>$I16/12</f>
        <v>0</v>
      </c>
      <c r="BY16" s="10">
        <f>$I16/12</f>
        <v>0</v>
      </c>
      <c r="BZ16" s="10">
        <f>$I16/12</f>
        <v>0</v>
      </c>
      <c r="CA16" s="10">
        <f>$I16/12</f>
        <v>0</v>
      </c>
      <c r="CB16" s="10">
        <f>$I16/12</f>
        <v>0</v>
      </c>
      <c r="CC16" s="10">
        <f>$I16/12</f>
        <v>0</v>
      </c>
      <c r="CD16" s="10">
        <f>$I16/12</f>
        <v>0</v>
      </c>
      <c r="CE16" s="10">
        <f>$I16/12</f>
        <v>0</v>
      </c>
      <c r="CF16" s="10">
        <f>$I16/12</f>
        <v>0</v>
      </c>
      <c r="CG16" s="10">
        <f>$I16/12</f>
        <v>0</v>
      </c>
      <c r="CH16" s="10">
        <f>$J16/12</f>
        <v>0</v>
      </c>
      <c r="CI16" s="10">
        <f>$J16/12</f>
        <v>0</v>
      </c>
      <c r="CJ16" s="10">
        <f>$J16/12</f>
        <v>0</v>
      </c>
      <c r="CK16" s="10">
        <f>$J16/12</f>
        <v>0</v>
      </c>
      <c r="CL16" s="10">
        <f>$J16/12</f>
        <v>0</v>
      </c>
      <c r="CM16" s="10">
        <f>$J16/12</f>
        <v>0</v>
      </c>
      <c r="CN16" s="10">
        <f>$J16/12</f>
        <v>0</v>
      </c>
      <c r="CO16" s="10">
        <f>$J16/12</f>
        <v>0</v>
      </c>
      <c r="CP16" s="10">
        <f>$J16/12</f>
        <v>0</v>
      </c>
      <c r="CQ16" s="10">
        <f>$J16/12</f>
        <v>0</v>
      </c>
      <c r="CR16" s="10">
        <f>$J16/12</f>
        <v>0</v>
      </c>
      <c r="CS16" s="10">
        <f>$J16/12</f>
        <v>0</v>
      </c>
      <c r="CT16" s="10">
        <f>$K16/12</f>
        <v>0</v>
      </c>
      <c r="CU16" s="10">
        <f>$K16/12</f>
        <v>0</v>
      </c>
      <c r="CV16" s="10">
        <f>$K16/12</f>
        <v>0</v>
      </c>
      <c r="CW16" s="10">
        <f>$K16/12</f>
        <v>0</v>
      </c>
      <c r="CX16" s="10">
        <f>$K16/12</f>
        <v>0</v>
      </c>
      <c r="CY16" s="10">
        <f>$K16/12</f>
        <v>0</v>
      </c>
      <c r="CZ16" s="10">
        <f>$K16/12</f>
        <v>0</v>
      </c>
      <c r="DA16" s="10">
        <f>$K16/12</f>
        <v>0</v>
      </c>
      <c r="DB16" s="10">
        <f>$K16/12</f>
        <v>0</v>
      </c>
      <c r="DC16" s="10">
        <f>$K16/12</f>
        <v>0</v>
      </c>
      <c r="DD16" s="10">
        <f>$K16/12</f>
        <v>0</v>
      </c>
      <c r="DE16" s="10">
        <f>$K16/12</f>
        <v>0</v>
      </c>
      <c r="DF16" s="10">
        <f>$L16/12</f>
        <v>0</v>
      </c>
      <c r="DG16" s="10">
        <f>$L16/12</f>
        <v>0</v>
      </c>
      <c r="DH16" s="10">
        <f>$L16/12</f>
        <v>0</v>
      </c>
      <c r="DI16" s="10">
        <f>$L16/12</f>
        <v>0</v>
      </c>
      <c r="DJ16" s="10">
        <f>$L16/12</f>
        <v>0</v>
      </c>
      <c r="DK16" s="10">
        <f>$L16/12</f>
        <v>0</v>
      </c>
      <c r="DL16" s="10">
        <f>$L16/12</f>
        <v>0</v>
      </c>
      <c r="DM16" s="10">
        <f>$L16/12</f>
        <v>0</v>
      </c>
      <c r="DN16" s="10">
        <f>$L16/12</f>
        <v>0</v>
      </c>
      <c r="DO16" s="10">
        <f>$L16/12</f>
        <v>0</v>
      </c>
      <c r="DP16" s="10">
        <f>$L16/12</f>
        <v>0</v>
      </c>
      <c r="DQ16" s="10">
        <f>$L16/12</f>
        <v>0</v>
      </c>
      <c r="DT16" s="12">
        <f>SUM(D16:L16)-SUM(N16:DQ16)</f>
        <v>0</v>
      </c>
    </row>
    <row r="17">
      <c r="C17" t="str">
        <f>+CONFIG!C65</f>
        <v>Frais bancaires</v>
      </c>
      <c r="D17" s="12">
        <f>CONFIG!$D$65+CONFIG!$E$65*'Commandes - Calculs auto'!O43</f>
        <v>0</v>
      </c>
      <c r="E17" s="12">
        <f>CONFIG!$D65+CONFIG!$E65*'Commandes - Calculs auto'!AA43</f>
        <v>0</v>
      </c>
      <c r="F17" s="12">
        <f>CONFIG!$D65+CONFIG!$E65*'Commandes - Calculs auto'!AM43</f>
        <v>0</v>
      </c>
      <c r="G17" s="12">
        <f>CONFIG!$D65+CONFIG!$E65*'Commandes - Calculs auto'!AY43</f>
        <v>0</v>
      </c>
      <c r="H17" s="12">
        <f>CONFIG!$D65+CONFIG!$E65*'Commandes - Calculs auto'!BK43</f>
        <v>0</v>
      </c>
      <c r="I17" s="12">
        <f>CONFIG!$D65+CONFIG!$E65*'Commandes - Calculs auto'!BW43</f>
        <v>0</v>
      </c>
      <c r="J17" s="12">
        <f>CONFIG!$D65+CONFIG!$E65*'Commandes - Calculs auto'!CI43</f>
        <v>0</v>
      </c>
      <c r="K17" s="12">
        <f>CONFIG!$D65+CONFIG!$E65*'Commandes - Calculs auto'!CU43</f>
        <v>0</v>
      </c>
      <c r="L17" s="12">
        <f>CONFIG!$D65+CONFIG!$E65*'Commandes - Calculs auto'!DG43</f>
        <v>0</v>
      </c>
      <c r="N17" s="10">
        <f>$D17/12</f>
        <v>0</v>
      </c>
      <c r="O17" s="10">
        <f>$D17/12</f>
        <v>0</v>
      </c>
      <c r="P17" s="10">
        <f>$D17/12</f>
        <v>0</v>
      </c>
      <c r="Q17" s="10">
        <f>$D17/12</f>
        <v>0</v>
      </c>
      <c r="R17" s="10">
        <f>$D17/12</f>
        <v>0</v>
      </c>
      <c r="S17" s="10">
        <f>$D17/12</f>
        <v>0</v>
      </c>
      <c r="T17" s="10">
        <f>$D17/12</f>
        <v>0</v>
      </c>
      <c r="U17" s="10">
        <f>$D17/12</f>
        <v>0</v>
      </c>
      <c r="V17" s="10">
        <f>$D17/12</f>
        <v>0</v>
      </c>
      <c r="W17" s="10">
        <f>$D17/12</f>
        <v>0</v>
      </c>
      <c r="X17" s="10">
        <f>$D17/12</f>
        <v>0</v>
      </c>
      <c r="Y17" s="10">
        <f>$D17/12</f>
        <v>0</v>
      </c>
      <c r="Z17" s="10">
        <f>$E17/12</f>
        <v>0</v>
      </c>
      <c r="AA17" s="10">
        <f>$E17/12</f>
        <v>0</v>
      </c>
      <c r="AB17" s="10">
        <f>$E17/12</f>
        <v>0</v>
      </c>
      <c r="AC17" s="10">
        <f>$E17/12</f>
        <v>0</v>
      </c>
      <c r="AD17" s="10">
        <f>$E17/12</f>
        <v>0</v>
      </c>
      <c r="AE17" s="10">
        <f>$E17/12</f>
        <v>0</v>
      </c>
      <c r="AF17" s="10">
        <f>$E17/12</f>
        <v>0</v>
      </c>
      <c r="AG17" s="10">
        <f>$E17/12</f>
        <v>0</v>
      </c>
      <c r="AH17" s="10">
        <f>$E17/12</f>
        <v>0</v>
      </c>
      <c r="AI17" s="10">
        <f>$E17/12</f>
        <v>0</v>
      </c>
      <c r="AJ17" s="10">
        <f>$E17/12</f>
        <v>0</v>
      </c>
      <c r="AK17" s="10">
        <f>$E17/12</f>
        <v>0</v>
      </c>
      <c r="AL17" s="10">
        <f>$F17/12</f>
        <v>0</v>
      </c>
      <c r="AM17" s="10">
        <f>$F17/12</f>
        <v>0</v>
      </c>
      <c r="AN17" s="10">
        <f>$F17/12</f>
        <v>0</v>
      </c>
      <c r="AO17" s="10">
        <f>$F17/12</f>
        <v>0</v>
      </c>
      <c r="AP17" s="10">
        <f>$F17/12</f>
        <v>0</v>
      </c>
      <c r="AQ17" s="10">
        <f>$F17/12</f>
        <v>0</v>
      </c>
      <c r="AR17" s="10">
        <f>$F17/12</f>
        <v>0</v>
      </c>
      <c r="AS17" s="10">
        <f>$F17/12</f>
        <v>0</v>
      </c>
      <c r="AT17" s="10">
        <f>$F17/12</f>
        <v>0</v>
      </c>
      <c r="AU17" s="10">
        <f>$F17/12</f>
        <v>0</v>
      </c>
      <c r="AV17" s="10">
        <f>$F17/12</f>
        <v>0</v>
      </c>
      <c r="AW17" s="10">
        <f>$F17/12</f>
        <v>0</v>
      </c>
      <c r="AX17" s="10">
        <f>$G17/12</f>
        <v>0</v>
      </c>
      <c r="AY17" s="10">
        <f>$G17/12</f>
        <v>0</v>
      </c>
      <c r="AZ17" s="10">
        <f>$G17/12</f>
        <v>0</v>
      </c>
      <c r="BA17" s="10">
        <f>$G17/12</f>
        <v>0</v>
      </c>
      <c r="BB17" s="10">
        <f>$G17/12</f>
        <v>0</v>
      </c>
      <c r="BC17" s="10">
        <f>$G17/12</f>
        <v>0</v>
      </c>
      <c r="BD17" s="10">
        <f>$G17/12</f>
        <v>0</v>
      </c>
      <c r="BE17" s="10">
        <f>$G17/12</f>
        <v>0</v>
      </c>
      <c r="BF17" s="10">
        <f>$G17/12</f>
        <v>0</v>
      </c>
      <c r="BG17" s="10">
        <f>$G17/12</f>
        <v>0</v>
      </c>
      <c r="BH17" s="10">
        <f>$G17/12</f>
        <v>0</v>
      </c>
      <c r="BI17" s="10">
        <f>$G17/12</f>
        <v>0</v>
      </c>
      <c r="BJ17" s="10">
        <f>$H17/12</f>
        <v>0</v>
      </c>
      <c r="BK17" s="10">
        <f>$H17/12</f>
        <v>0</v>
      </c>
      <c r="BL17" s="10">
        <f>$H17/12</f>
        <v>0</v>
      </c>
      <c r="BM17" s="10">
        <f>$H17/12</f>
        <v>0</v>
      </c>
      <c r="BN17" s="10">
        <f>$H17/12</f>
        <v>0</v>
      </c>
      <c r="BO17" s="10">
        <f>$H17/12</f>
        <v>0</v>
      </c>
      <c r="BP17" s="10">
        <f>$H17/12</f>
        <v>0</v>
      </c>
      <c r="BQ17" s="10">
        <f>$H17/12</f>
        <v>0</v>
      </c>
      <c r="BR17" s="10">
        <f>$H17/12</f>
        <v>0</v>
      </c>
      <c r="BS17" s="10">
        <f>$H17/12</f>
        <v>0</v>
      </c>
      <c r="BT17" s="10">
        <f>$H17/12</f>
        <v>0</v>
      </c>
      <c r="BU17" s="10">
        <f>$H17/12</f>
        <v>0</v>
      </c>
      <c r="BV17" s="10">
        <f>$I17/12</f>
        <v>0</v>
      </c>
      <c r="BW17" s="10">
        <f>$I17/12</f>
        <v>0</v>
      </c>
      <c r="BX17" s="10">
        <f>$I17/12</f>
        <v>0</v>
      </c>
      <c r="BY17" s="10">
        <f>$I17/12</f>
        <v>0</v>
      </c>
      <c r="BZ17" s="10">
        <f>$I17/12</f>
        <v>0</v>
      </c>
      <c r="CA17" s="10">
        <f>$I17/12</f>
        <v>0</v>
      </c>
      <c r="CB17" s="10">
        <f>$I17/12</f>
        <v>0</v>
      </c>
      <c r="CC17" s="10">
        <f>$I17/12</f>
        <v>0</v>
      </c>
      <c r="CD17" s="10">
        <f>$I17/12</f>
        <v>0</v>
      </c>
      <c r="CE17" s="10">
        <f>$I17/12</f>
        <v>0</v>
      </c>
      <c r="CF17" s="10">
        <f>$I17/12</f>
        <v>0</v>
      </c>
      <c r="CG17" s="10">
        <f>$I17/12</f>
        <v>0</v>
      </c>
      <c r="CH17" s="10">
        <f>$J17/12</f>
        <v>0</v>
      </c>
      <c r="CI17" s="10">
        <f>$J17/12</f>
        <v>0</v>
      </c>
      <c r="CJ17" s="10">
        <f>$J17/12</f>
        <v>0</v>
      </c>
      <c r="CK17" s="10">
        <f>$J17/12</f>
        <v>0</v>
      </c>
      <c r="CL17" s="10">
        <f>$J17/12</f>
        <v>0</v>
      </c>
      <c r="CM17" s="10">
        <f>$J17/12</f>
        <v>0</v>
      </c>
      <c r="CN17" s="10">
        <f>$J17/12</f>
        <v>0</v>
      </c>
      <c r="CO17" s="10">
        <f>$J17/12</f>
        <v>0</v>
      </c>
      <c r="CP17" s="10">
        <f>$J17/12</f>
        <v>0</v>
      </c>
      <c r="CQ17" s="10">
        <f>$J17/12</f>
        <v>0</v>
      </c>
      <c r="CR17" s="10">
        <f>$J17/12</f>
        <v>0</v>
      </c>
      <c r="CS17" s="10">
        <f>$J17/12</f>
        <v>0</v>
      </c>
      <c r="CT17" s="10">
        <f>$K17/12</f>
        <v>0</v>
      </c>
      <c r="CU17" s="10">
        <f>$K17/12</f>
        <v>0</v>
      </c>
      <c r="CV17" s="10">
        <f>$K17/12</f>
        <v>0</v>
      </c>
      <c r="CW17" s="10">
        <f>$K17/12</f>
        <v>0</v>
      </c>
      <c r="CX17" s="10">
        <f>$K17/12</f>
        <v>0</v>
      </c>
      <c r="CY17" s="10">
        <f>$K17/12</f>
        <v>0</v>
      </c>
      <c r="CZ17" s="10">
        <f>$K17/12</f>
        <v>0</v>
      </c>
      <c r="DA17" s="10">
        <f>$K17/12</f>
        <v>0</v>
      </c>
      <c r="DB17" s="10">
        <f>$K17/12</f>
        <v>0</v>
      </c>
      <c r="DC17" s="10">
        <f>$K17/12</f>
        <v>0</v>
      </c>
      <c r="DD17" s="10">
        <f>$K17/12</f>
        <v>0</v>
      </c>
      <c r="DE17" s="10">
        <f>$K17/12</f>
        <v>0</v>
      </c>
      <c r="DF17" s="10">
        <f>$L17/12</f>
        <v>0</v>
      </c>
      <c r="DG17" s="10">
        <f>$L17/12</f>
        <v>0</v>
      </c>
      <c r="DH17" s="10">
        <f>$L17/12</f>
        <v>0</v>
      </c>
      <c r="DI17" s="10">
        <f>$L17/12</f>
        <v>0</v>
      </c>
      <c r="DJ17" s="10">
        <f>$L17/12</f>
        <v>0</v>
      </c>
      <c r="DK17" s="10">
        <f>$L17/12</f>
        <v>0</v>
      </c>
      <c r="DL17" s="10">
        <f>$L17/12</f>
        <v>0</v>
      </c>
      <c r="DM17" s="10">
        <f>$L17/12</f>
        <v>0</v>
      </c>
      <c r="DN17" s="10">
        <f>$L17/12</f>
        <v>0</v>
      </c>
      <c r="DO17" s="10">
        <f>$L17/12</f>
        <v>0</v>
      </c>
      <c r="DP17" s="10">
        <f>$L17/12</f>
        <v>0</v>
      </c>
      <c r="DQ17" s="10">
        <f>$L17/12</f>
        <v>0</v>
      </c>
      <c r="DT17" s="12">
        <f>SUM(D17:L17)-SUM(N17:DQ17)</f>
        <v>0</v>
      </c>
    </row>
    <row r="18">
      <c r="C18" t="str">
        <f>+CONFIG!C66</f>
        <v>Divers</v>
      </c>
      <c r="D18" s="12">
        <f>CONFIG!$D$66+CONFIG!$E$66*'Personnel - Calculs auto'!D$6</f>
        <v>0</v>
      </c>
      <c r="E18" s="12">
        <f>CONFIG!$D$66+CONFIG!$E$66*'Personnel - Calculs auto'!E$6</f>
        <v>0</v>
      </c>
      <c r="F18" s="12">
        <f>CONFIG!$D$66+CONFIG!$E$66*'Personnel - Calculs auto'!F$6</f>
        <v>0</v>
      </c>
      <c r="G18" s="12">
        <f>CONFIG!$D$66+CONFIG!$E$66*'Personnel - Calculs auto'!G$6</f>
        <v>0</v>
      </c>
      <c r="H18" s="12">
        <f>CONFIG!$D$66+CONFIG!$E$66*'Personnel - Calculs auto'!H$6</f>
        <v>0</v>
      </c>
      <c r="I18" s="12">
        <f>CONFIG!$D$66+CONFIG!$E$66*'Personnel - Calculs auto'!I$6</f>
        <v>0</v>
      </c>
      <c r="J18" s="12">
        <f>CONFIG!$D$66+CONFIG!$E$66*'Personnel - Calculs auto'!J$6</f>
        <v>0</v>
      </c>
      <c r="K18" s="12">
        <f>CONFIG!$D$66+CONFIG!$E$66*'Personnel - Calculs auto'!K$6</f>
        <v>0</v>
      </c>
      <c r="L18" s="12">
        <f>CONFIG!$D$66+CONFIG!$E$66*'Personnel - Calculs auto'!L$6</f>
        <v>0</v>
      </c>
      <c r="N18" s="10">
        <f>$D18/12</f>
        <v>0</v>
      </c>
      <c r="O18" s="10">
        <f>$D18/12</f>
        <v>0</v>
      </c>
      <c r="P18" s="10">
        <f>$D18/12</f>
        <v>0</v>
      </c>
      <c r="Q18" s="10">
        <f>$D18/12</f>
        <v>0</v>
      </c>
      <c r="R18" s="10">
        <f>$D18/12</f>
        <v>0</v>
      </c>
      <c r="S18" s="10">
        <f>$D18/12</f>
        <v>0</v>
      </c>
      <c r="T18" s="10">
        <f>$D18/12</f>
        <v>0</v>
      </c>
      <c r="U18" s="10">
        <f>$D18/12</f>
        <v>0</v>
      </c>
      <c r="V18" s="10">
        <f>$D18/12</f>
        <v>0</v>
      </c>
      <c r="W18" s="10">
        <f>$D18/12</f>
        <v>0</v>
      </c>
      <c r="X18" s="10">
        <f>$D18/12</f>
        <v>0</v>
      </c>
      <c r="Y18" s="10">
        <f>$D18/12</f>
        <v>0</v>
      </c>
      <c r="Z18" s="10">
        <f>$E18/12</f>
        <v>0</v>
      </c>
      <c r="AA18" s="10">
        <f>$E18/12</f>
        <v>0</v>
      </c>
      <c r="AB18" s="10">
        <f>$E18/12</f>
        <v>0</v>
      </c>
      <c r="AC18" s="10">
        <f>$E18/12</f>
        <v>0</v>
      </c>
      <c r="AD18" s="10">
        <f>$E18/12</f>
        <v>0</v>
      </c>
      <c r="AE18" s="10">
        <f>$E18/12</f>
        <v>0</v>
      </c>
      <c r="AF18" s="10">
        <f>$E18/12</f>
        <v>0</v>
      </c>
      <c r="AG18" s="10">
        <f>$E18/12</f>
        <v>0</v>
      </c>
      <c r="AH18" s="10">
        <f>$E18/12</f>
        <v>0</v>
      </c>
      <c r="AI18" s="10">
        <f>$E18/12</f>
        <v>0</v>
      </c>
      <c r="AJ18" s="10">
        <f>$E18/12</f>
        <v>0</v>
      </c>
      <c r="AK18" s="10">
        <f>$E18/12</f>
        <v>0</v>
      </c>
      <c r="AL18" s="10">
        <f>$F18/12</f>
        <v>0</v>
      </c>
      <c r="AM18" s="10">
        <f>$F18/12</f>
        <v>0</v>
      </c>
      <c r="AN18" s="10">
        <f>$F18/12</f>
        <v>0</v>
      </c>
      <c r="AO18" s="10">
        <f>$F18/12</f>
        <v>0</v>
      </c>
      <c r="AP18" s="10">
        <f>$F18/12</f>
        <v>0</v>
      </c>
      <c r="AQ18" s="10">
        <f>$F18/12</f>
        <v>0</v>
      </c>
      <c r="AR18" s="10">
        <f>$F18/12</f>
        <v>0</v>
      </c>
      <c r="AS18" s="10">
        <f>$F18/12</f>
        <v>0</v>
      </c>
      <c r="AT18" s="10">
        <f>$F18/12</f>
        <v>0</v>
      </c>
      <c r="AU18" s="10">
        <f>$F18/12</f>
        <v>0</v>
      </c>
      <c r="AV18" s="10">
        <f>$F18/12</f>
        <v>0</v>
      </c>
      <c r="AW18" s="10">
        <f>$F18/12</f>
        <v>0</v>
      </c>
      <c r="AX18" s="10">
        <f>$G18/12</f>
        <v>0</v>
      </c>
      <c r="AY18" s="10">
        <f>$G18/12</f>
        <v>0</v>
      </c>
      <c r="AZ18" s="10">
        <f>$G18/12</f>
        <v>0</v>
      </c>
      <c r="BA18" s="10">
        <f>$G18/12</f>
        <v>0</v>
      </c>
      <c r="BB18" s="10">
        <f>$G18/12</f>
        <v>0</v>
      </c>
      <c r="BC18" s="10">
        <f>$G18/12</f>
        <v>0</v>
      </c>
      <c r="BD18" s="10">
        <f>$G18/12</f>
        <v>0</v>
      </c>
      <c r="BE18" s="10">
        <f>$G18/12</f>
        <v>0</v>
      </c>
      <c r="BF18" s="10">
        <f>$G18/12</f>
        <v>0</v>
      </c>
      <c r="BG18" s="10">
        <f>$G18/12</f>
        <v>0</v>
      </c>
      <c r="BH18" s="10">
        <f>$G18/12</f>
        <v>0</v>
      </c>
      <c r="BI18" s="10">
        <f>$G18/12</f>
        <v>0</v>
      </c>
      <c r="BJ18" s="10">
        <f>$H18/12</f>
        <v>0</v>
      </c>
      <c r="BK18" s="10">
        <f>$H18/12</f>
        <v>0</v>
      </c>
      <c r="BL18" s="10">
        <f>$H18/12</f>
        <v>0</v>
      </c>
      <c r="BM18" s="10">
        <f>$H18/12</f>
        <v>0</v>
      </c>
      <c r="BN18" s="10">
        <f>$H18/12</f>
        <v>0</v>
      </c>
      <c r="BO18" s="10">
        <f>$H18/12</f>
        <v>0</v>
      </c>
      <c r="BP18" s="10">
        <f>$H18/12</f>
        <v>0</v>
      </c>
      <c r="BQ18" s="10">
        <f>$H18/12</f>
        <v>0</v>
      </c>
      <c r="BR18" s="10">
        <f>$H18/12</f>
        <v>0</v>
      </c>
      <c r="BS18" s="10">
        <f>$H18/12</f>
        <v>0</v>
      </c>
      <c r="BT18" s="10">
        <f>$H18/12</f>
        <v>0</v>
      </c>
      <c r="BU18" s="10">
        <f>$H18/12</f>
        <v>0</v>
      </c>
      <c r="BV18" s="10">
        <f>$I18/12</f>
        <v>0</v>
      </c>
      <c r="BW18" s="10">
        <f>$I18/12</f>
        <v>0</v>
      </c>
      <c r="BX18" s="10">
        <f>$I18/12</f>
        <v>0</v>
      </c>
      <c r="BY18" s="10">
        <f>$I18/12</f>
        <v>0</v>
      </c>
      <c r="BZ18" s="10">
        <f>$I18/12</f>
        <v>0</v>
      </c>
      <c r="CA18" s="10">
        <f>$I18/12</f>
        <v>0</v>
      </c>
      <c r="CB18" s="10">
        <f>$I18/12</f>
        <v>0</v>
      </c>
      <c r="CC18" s="10">
        <f>$I18/12</f>
        <v>0</v>
      </c>
      <c r="CD18" s="10">
        <f>$I18/12</f>
        <v>0</v>
      </c>
      <c r="CE18" s="10">
        <f>$I18/12</f>
        <v>0</v>
      </c>
      <c r="CF18" s="10">
        <f>$I18/12</f>
        <v>0</v>
      </c>
      <c r="CG18" s="10">
        <f>$I18/12</f>
        <v>0</v>
      </c>
      <c r="CH18" s="10">
        <f>$J18/12</f>
        <v>0</v>
      </c>
      <c r="CI18" s="10">
        <f>$J18/12</f>
        <v>0</v>
      </c>
      <c r="CJ18" s="10">
        <f>$J18/12</f>
        <v>0</v>
      </c>
      <c r="CK18" s="10">
        <f>$J18/12</f>
        <v>0</v>
      </c>
      <c r="CL18" s="10">
        <f>$J18/12</f>
        <v>0</v>
      </c>
      <c r="CM18" s="10">
        <f>$J18/12</f>
        <v>0</v>
      </c>
      <c r="CN18" s="10">
        <f>$J18/12</f>
        <v>0</v>
      </c>
      <c r="CO18" s="10">
        <f>$J18/12</f>
        <v>0</v>
      </c>
      <c r="CP18" s="10">
        <f>$J18/12</f>
        <v>0</v>
      </c>
      <c r="CQ18" s="10">
        <f>$J18/12</f>
        <v>0</v>
      </c>
      <c r="CR18" s="10">
        <f>$J18/12</f>
        <v>0</v>
      </c>
      <c r="CS18" s="10">
        <f>$J18/12</f>
        <v>0</v>
      </c>
      <c r="CT18" s="10">
        <f>$K18/12</f>
        <v>0</v>
      </c>
      <c r="CU18" s="10">
        <f>$K18/12</f>
        <v>0</v>
      </c>
      <c r="CV18" s="10">
        <f>$K18/12</f>
        <v>0</v>
      </c>
      <c r="CW18" s="10">
        <f>$K18/12</f>
        <v>0</v>
      </c>
      <c r="CX18" s="10">
        <f>$K18/12</f>
        <v>0</v>
      </c>
      <c r="CY18" s="10">
        <f>$K18/12</f>
        <v>0</v>
      </c>
      <c r="CZ18" s="10">
        <f>$K18/12</f>
        <v>0</v>
      </c>
      <c r="DA18" s="10">
        <f>$K18/12</f>
        <v>0</v>
      </c>
      <c r="DB18" s="10">
        <f>$K18/12</f>
        <v>0</v>
      </c>
      <c r="DC18" s="10">
        <f>$K18/12</f>
        <v>0</v>
      </c>
      <c r="DD18" s="10">
        <f>$K18/12</f>
        <v>0</v>
      </c>
      <c r="DE18" s="10">
        <f>$K18/12</f>
        <v>0</v>
      </c>
      <c r="DF18" s="10">
        <f>$L18/12</f>
        <v>0</v>
      </c>
      <c r="DG18" s="10">
        <f>$L18/12</f>
        <v>0</v>
      </c>
      <c r="DH18" s="10">
        <f>$L18/12</f>
        <v>0</v>
      </c>
      <c r="DI18" s="10">
        <f>$L18/12</f>
        <v>0</v>
      </c>
      <c r="DJ18" s="10">
        <f>$L18/12</f>
        <v>0</v>
      </c>
      <c r="DK18" s="10">
        <f>$L18/12</f>
        <v>0</v>
      </c>
      <c r="DL18" s="10">
        <f>$L18/12</f>
        <v>0</v>
      </c>
      <c r="DM18" s="10">
        <f>$L18/12</f>
        <v>0</v>
      </c>
      <c r="DN18" s="10">
        <f>$L18/12</f>
        <v>0</v>
      </c>
      <c r="DO18" s="10">
        <f>$L18/12</f>
        <v>0</v>
      </c>
      <c r="DP18" s="10">
        <f>$L18/12</f>
        <v>0</v>
      </c>
      <c r="DQ18" s="10">
        <f>$L18/12</f>
        <v>0</v>
      </c>
      <c r="DT18" s="12">
        <f>SUM(D18:L18)-SUM(N18:DQ18)</f>
        <v>0</v>
      </c>
    </row>
    <row r="19">
      <c r="D19" s="10">
        <f>SUM(N19:Y19)</f>
        <v>0</v>
      </c>
      <c r="E19" s="10">
        <f>SUM(Z19:AK19)</f>
        <v>0</v>
      </c>
      <c r="F19" s="10">
        <f>SUM(AL19:AW19)</f>
        <v>0</v>
      </c>
      <c r="G19" s="10">
        <f>SUM(AX19:BI19)</f>
        <v>0</v>
      </c>
      <c r="H19" s="10">
        <f>SUM(BJ19:BU19)</f>
        <v>0</v>
      </c>
      <c r="I19" s="10">
        <f>SUM(BV19:CG19)</f>
        <v>0</v>
      </c>
      <c r="J19" s="10">
        <f>SUM(CH19:CS19)</f>
        <v>0</v>
      </c>
      <c r="K19" s="10">
        <f>SUM(CT19:DE19)</f>
        <v>0</v>
      </c>
      <c r="L19" s="10">
        <f>SUM(DF19:DQ19)</f>
        <v>0</v>
      </c>
      <c r="DT19" s="12">
        <f>SUM(D19:L19)-SUM(N19:DQ19)</f>
        <v>0</v>
      </c>
    </row>
    <row r="20">
      <c r="D20" s="10">
        <f>SUM(N20:Y20)</f>
        <v>0</v>
      </c>
      <c r="E20" s="10">
        <f>SUM(Z20:AK20)</f>
        <v>0</v>
      </c>
      <c r="F20" s="10">
        <f>SUM(AL20:AW20)</f>
        <v>0</v>
      </c>
      <c r="G20" s="10">
        <f>SUM(AX20:BI20)</f>
        <v>0</v>
      </c>
      <c r="H20" s="10">
        <f>SUM(BJ20:BU20)</f>
        <v>0</v>
      </c>
      <c r="I20" s="10">
        <f>SUM(BV20:CG20)</f>
        <v>0</v>
      </c>
      <c r="J20" s="10">
        <f>SUM(CH20:CS20)</f>
        <v>0</v>
      </c>
      <c r="K20" s="10">
        <f>SUM(CT20:DE20)</f>
        <v>0</v>
      </c>
      <c r="L20" s="10">
        <f>SUM(DF20:DQ20)</f>
        <v>0</v>
      </c>
      <c r="DT20" s="12">
        <f>SUM(D20:L20)-SUM(N20:DQ20)</f>
        <v>0</v>
      </c>
    </row>
    <row r="21">
      <c r="D21" s="10">
        <f>SUM(N21:Y21)</f>
        <v>0</v>
      </c>
      <c r="E21" s="10">
        <f>SUM(Z21:AK21)</f>
        <v>0</v>
      </c>
      <c r="F21" s="10">
        <f>SUM(AL21:AW21)</f>
        <v>0</v>
      </c>
      <c r="G21" s="10">
        <f>SUM(AX21:BI21)</f>
        <v>0</v>
      </c>
      <c r="H21" s="10">
        <f>SUM(BJ21:BU21)</f>
        <v>0</v>
      </c>
      <c r="I21" s="10">
        <f>SUM(BV21:CG21)</f>
        <v>0</v>
      </c>
      <c r="J21" s="10">
        <f>SUM(CH21:CS21)</f>
        <v>0</v>
      </c>
      <c r="K21" s="10">
        <f>SUM(CT21:DE21)</f>
        <v>0</v>
      </c>
      <c r="L21" s="10">
        <f>SUM(DF21:DQ21)</f>
        <v>0</v>
      </c>
      <c r="DT21" s="12">
        <f>SUM(D21:L21)-SUM(N21:DQ21)</f>
        <v>0</v>
      </c>
    </row>
    <row r="22">
      <c r="D22" s="10">
        <f>SUM(N22:Y22)</f>
        <v>0</v>
      </c>
      <c r="E22" s="10">
        <f>SUM(Z22:AK22)</f>
        <v>0</v>
      </c>
      <c r="F22" s="10">
        <f>SUM(AL22:AW22)</f>
        <v>0</v>
      </c>
      <c r="G22" s="10">
        <f>SUM(AX22:BI22)</f>
        <v>0</v>
      </c>
      <c r="H22" s="10">
        <f>SUM(BJ22:BU22)</f>
        <v>0</v>
      </c>
      <c r="I22" s="10">
        <f>SUM(BV22:CG22)</f>
        <v>0</v>
      </c>
      <c r="J22" s="10">
        <f>SUM(CH22:CS22)</f>
        <v>0</v>
      </c>
      <c r="K22" s="10">
        <f>SUM(CT22:DE22)</f>
        <v>0</v>
      </c>
      <c r="L22" s="10">
        <f>SUM(DF22:DQ22)</f>
        <v>0</v>
      </c>
      <c r="DT22" s="12">
        <f>SUM(D22:L22)-SUM(N22:DQ22)</f>
        <v>0</v>
      </c>
    </row>
    <row r="23">
      <c r="D23" s="10">
        <f>SUM(N23:Y23)</f>
        <v>0</v>
      </c>
      <c r="E23" s="10">
        <f>SUM(Z23:AK23)</f>
        <v>0</v>
      </c>
      <c r="F23" s="10">
        <f>SUM(AL23:AW23)</f>
        <v>0</v>
      </c>
      <c r="G23" s="10">
        <f>SUM(AX23:BI23)</f>
        <v>0</v>
      </c>
      <c r="H23" s="10">
        <f>SUM(BJ23:BU23)</f>
        <v>0</v>
      </c>
      <c r="I23" s="10">
        <f>SUM(BV23:CG23)</f>
        <v>0</v>
      </c>
      <c r="J23" s="10">
        <f>SUM(CH23:CS23)</f>
        <v>0</v>
      </c>
      <c r="K23" s="10">
        <f>SUM(CT23:DE23)</f>
        <v>0</v>
      </c>
      <c r="L23" s="10">
        <f>SUM(DF23:DQ23)</f>
        <v>0</v>
      </c>
      <c r="DT23" s="12">
        <f>SUM(D23:L23)-SUM(N23:DQ23)</f>
        <v>0</v>
      </c>
    </row>
    <row r="24">
      <c r="D24" s="10">
        <f>SUM(N24:Y24)</f>
        <v>0</v>
      </c>
      <c r="E24" s="10">
        <f>SUM(Z24:AK24)</f>
        <v>0</v>
      </c>
      <c r="F24" s="10">
        <f>SUM(AL24:AW24)</f>
        <v>0</v>
      </c>
      <c r="G24" s="10">
        <f>SUM(AX24:BI24)</f>
        <v>0</v>
      </c>
      <c r="H24" s="10">
        <f>SUM(BJ24:BU24)</f>
        <v>0</v>
      </c>
      <c r="I24" s="10">
        <f>SUM(BV24:CG24)</f>
        <v>0</v>
      </c>
      <c r="J24" s="10">
        <f>SUM(CH24:CS24)</f>
        <v>0</v>
      </c>
      <c r="K24" s="10">
        <f>SUM(CT24:DE24)</f>
        <v>0</v>
      </c>
      <c r="L24" s="10">
        <f>SUM(DF24:DQ24)</f>
        <v>0</v>
      </c>
      <c r="DT24" s="12">
        <f>SUM(D24:L24)-SUM(N24:DQ24)</f>
        <v>0</v>
      </c>
    </row>
    <row r="25">
      <c r="D25" s="10">
        <f>SUM(N25:Y25)</f>
        <v>0</v>
      </c>
      <c r="E25" s="10">
        <f>SUM(Z25:AK25)</f>
        <v>0</v>
      </c>
      <c r="F25" s="10">
        <f>SUM(AL25:AW25)</f>
        <v>0</v>
      </c>
      <c r="G25" s="10">
        <f>SUM(AX25:BI25)</f>
        <v>0</v>
      </c>
      <c r="H25" s="10">
        <f>SUM(BJ25:BU25)</f>
        <v>0</v>
      </c>
      <c r="I25" s="10">
        <f>SUM(BV25:CG25)</f>
        <v>0</v>
      </c>
      <c r="J25" s="10">
        <f>SUM(CH25:CS25)</f>
        <v>0</v>
      </c>
      <c r="K25" s="10">
        <f>SUM(CT25:DE25)</f>
        <v>0</v>
      </c>
      <c r="L25" s="10">
        <f>SUM(DF25:DQ25)</f>
        <v>0</v>
      </c>
      <c r="DT25" s="12">
        <f>SUM(D25:L25)-SUM(N25:DQ25)</f>
        <v>0</v>
      </c>
    </row>
    <row r="26">
      <c r="D26" s="10">
        <f>SUM(N26:Y26)</f>
        <v>0</v>
      </c>
      <c r="E26" s="10">
        <f>SUM(Z26:AK26)</f>
        <v>0</v>
      </c>
      <c r="F26" s="10">
        <f>SUM(AL26:AW26)</f>
        <v>0</v>
      </c>
      <c r="G26" s="10">
        <f>SUM(AX26:BI26)</f>
        <v>0</v>
      </c>
      <c r="H26" s="10">
        <f>SUM(BJ26:BU26)</f>
        <v>0</v>
      </c>
      <c r="I26" s="10">
        <f>SUM(BV26:CG26)</f>
        <v>0</v>
      </c>
      <c r="J26" s="10">
        <f>SUM(CH26:CS26)</f>
        <v>0</v>
      </c>
      <c r="K26" s="10">
        <f>SUM(CT26:DE26)</f>
        <v>0</v>
      </c>
      <c r="L26" s="10">
        <f>SUM(DF26:DQ26)</f>
        <v>0</v>
      </c>
      <c r="DT26" s="12">
        <f>SUM(D26:L26)-SUM(N26:DQ26)</f>
        <v>0</v>
      </c>
    </row>
    <row r="27">
      <c r="D27" s="10">
        <f>SUM(N27:Y27)</f>
        <v>0</v>
      </c>
      <c r="E27" s="10">
        <f>SUM(Z27:AK27)</f>
        <v>0</v>
      </c>
      <c r="F27" s="10">
        <f>SUM(AL27:AW27)</f>
        <v>0</v>
      </c>
      <c r="G27" s="10">
        <f>SUM(AX27:BI27)</f>
        <v>0</v>
      </c>
      <c r="H27" s="10">
        <f>SUM(BJ27:BU27)</f>
        <v>0</v>
      </c>
      <c r="I27" s="10">
        <f>SUM(BV27:CG27)</f>
        <v>0</v>
      </c>
      <c r="J27" s="10">
        <f>SUM(CH27:CS27)</f>
        <v>0</v>
      </c>
      <c r="K27" s="10">
        <f>SUM(CT27:DE27)</f>
        <v>0</v>
      </c>
      <c r="L27" s="10">
        <f>SUM(DF27:DQ27)</f>
        <v>0</v>
      </c>
      <c r="DT27" s="12">
        <f>SUM(D27:L27)-SUM(N27:DQ27)</f>
        <v>0</v>
      </c>
    </row>
    <row r="28">
      <c r="D28" s="10">
        <f>SUM(N28:Y28)</f>
        <v>0</v>
      </c>
      <c r="E28" s="10">
        <f>SUM(Z28:AK28)</f>
        <v>0</v>
      </c>
      <c r="F28" s="10">
        <f>SUM(AL28:AW28)</f>
        <v>0</v>
      </c>
      <c r="G28" s="10">
        <f>SUM(AX28:BI28)</f>
        <v>0</v>
      </c>
      <c r="H28" s="10">
        <f>SUM(BJ28:BU28)</f>
        <v>0</v>
      </c>
      <c r="I28" s="10">
        <f>SUM(BV28:CG28)</f>
        <v>0</v>
      </c>
      <c r="J28" s="10">
        <f>SUM(CH28:CS28)</f>
        <v>0</v>
      </c>
      <c r="K28" s="10">
        <f>SUM(CT28:DE28)</f>
        <v>0</v>
      </c>
      <c r="L28" s="10">
        <f>SUM(DF28:DQ28)</f>
        <v>0</v>
      </c>
      <c r="DT28" s="12">
        <f>SUM(D28:L28)-SUM(N28:DQ28)</f>
        <v>0</v>
      </c>
    </row>
    <row r="29">
      <c r="C29" t="str">
        <v>TOTAL</v>
      </c>
      <c r="D29" s="13">
        <f>SUM(D9:D28)</f>
        <v>0</v>
      </c>
      <c r="E29" s="13">
        <f>SUM(E9:E28)</f>
        <v>0</v>
      </c>
      <c r="F29" s="13">
        <f>SUM(F9:F28)</f>
        <v>0</v>
      </c>
      <c r="G29" s="13">
        <f>SUM(G9:G28)</f>
        <v>0</v>
      </c>
      <c r="H29" s="13">
        <f>SUM(H9:H28)</f>
        <v>0</v>
      </c>
      <c r="I29" s="13">
        <f>SUM(I9:I28)</f>
        <v>0</v>
      </c>
      <c r="J29" s="13">
        <f>SUM(J9:J28)</f>
        <v>0</v>
      </c>
      <c r="K29" s="13">
        <f>SUM(K9:K28)</f>
        <v>0</v>
      </c>
      <c r="L29" s="13">
        <f>SUM(L9:L28)</f>
        <v>0</v>
      </c>
      <c r="N29" s="13">
        <f>SUM(N9:N28)</f>
        <v>0</v>
      </c>
      <c r="O29" s="13">
        <f>SUM(O9:O28)</f>
        <v>0</v>
      </c>
      <c r="P29" s="13">
        <f>SUM(P9:P28)</f>
        <v>0</v>
      </c>
      <c r="Q29" s="13">
        <f>SUM(Q9:Q28)</f>
        <v>0</v>
      </c>
      <c r="R29" s="13">
        <f>SUM(R9:R28)</f>
        <v>0</v>
      </c>
      <c r="S29" s="13">
        <f>SUM(S9:S28)</f>
        <v>0</v>
      </c>
      <c r="T29" s="13">
        <f>SUM(T9:T28)</f>
        <v>0</v>
      </c>
      <c r="U29" s="13">
        <f>SUM(U9:U28)</f>
        <v>0</v>
      </c>
      <c r="V29" s="13">
        <f>SUM(V9:V28)</f>
        <v>0</v>
      </c>
      <c r="W29" s="13">
        <f>SUM(W9:W28)</f>
        <v>0</v>
      </c>
      <c r="X29" s="13">
        <f>SUM(X9:X28)</f>
        <v>0</v>
      </c>
      <c r="Y29" s="13">
        <f>SUM(Y9:Y28)</f>
        <v>0</v>
      </c>
      <c r="Z29" s="13">
        <f>SUM(Z9:Z28)</f>
        <v>0</v>
      </c>
      <c r="AA29" s="13">
        <f>SUM(AA9:AA28)</f>
        <v>0</v>
      </c>
      <c r="AB29" s="13">
        <f>SUM(AB9:AB28)</f>
        <v>0</v>
      </c>
      <c r="AC29" s="13">
        <f>SUM(AC9:AC28)</f>
        <v>0</v>
      </c>
      <c r="AD29" s="13">
        <f>SUM(AD9:AD28)</f>
        <v>0</v>
      </c>
      <c r="AE29" s="13">
        <f>SUM(AE9:AE28)</f>
        <v>0</v>
      </c>
      <c r="AF29" s="13">
        <f>SUM(AF9:AF28)</f>
        <v>0</v>
      </c>
      <c r="AG29" s="13">
        <f>SUM(AG9:AG28)</f>
        <v>0</v>
      </c>
      <c r="AH29" s="13">
        <f>SUM(AH9:AH28)</f>
        <v>0</v>
      </c>
      <c r="AI29" s="13">
        <f>SUM(AI9:AI28)</f>
        <v>0</v>
      </c>
      <c r="AJ29" s="13">
        <f>SUM(AJ9:AJ28)</f>
        <v>0</v>
      </c>
      <c r="AK29" s="13">
        <f>SUM(AK9:AK28)</f>
        <v>0</v>
      </c>
      <c r="AL29" s="13">
        <f>SUM(AL9:AL28)</f>
        <v>0</v>
      </c>
      <c r="AM29" s="13">
        <f>SUM(AM9:AM28)</f>
        <v>0</v>
      </c>
      <c r="AN29" s="13">
        <f>SUM(AN9:AN28)</f>
        <v>0</v>
      </c>
      <c r="AO29" s="13">
        <f>SUM(AO9:AO28)</f>
        <v>0</v>
      </c>
      <c r="AP29" s="13">
        <f>SUM(AP9:AP28)</f>
        <v>0</v>
      </c>
      <c r="AQ29" s="13">
        <f>SUM(AQ9:AQ28)</f>
        <v>0</v>
      </c>
      <c r="AR29" s="13">
        <f>SUM(AR9:AR28)</f>
        <v>0</v>
      </c>
      <c r="AS29" s="13">
        <f>SUM(AS9:AS28)</f>
        <v>0</v>
      </c>
      <c r="AT29" s="13">
        <f>SUM(AT9:AT28)</f>
        <v>0</v>
      </c>
      <c r="AU29" s="13">
        <f>SUM(AU9:AU28)</f>
        <v>0</v>
      </c>
      <c r="AV29" s="13">
        <f>SUM(AV9:AV28)</f>
        <v>0</v>
      </c>
      <c r="AW29" s="13">
        <f>SUM(AW9:AW28)</f>
        <v>0</v>
      </c>
      <c r="AX29" s="13">
        <f>SUM(AX9:AX28)</f>
        <v>0</v>
      </c>
      <c r="AY29" s="13">
        <f>SUM(AY9:AY28)</f>
        <v>0</v>
      </c>
      <c r="AZ29" s="13">
        <f>SUM(AZ9:AZ28)</f>
        <v>0</v>
      </c>
      <c r="BA29" s="13">
        <f>SUM(BA9:BA28)</f>
        <v>0</v>
      </c>
      <c r="BB29" s="13">
        <f>SUM(BB9:BB28)</f>
        <v>0</v>
      </c>
      <c r="BC29" s="13">
        <f>SUM(BC9:BC28)</f>
        <v>0</v>
      </c>
      <c r="BD29" s="13">
        <f>SUM(BD9:BD28)</f>
        <v>0</v>
      </c>
      <c r="BE29" s="13">
        <f>SUM(BE9:BE28)</f>
        <v>0</v>
      </c>
      <c r="BF29" s="13">
        <f>SUM(BF9:BF28)</f>
        <v>0</v>
      </c>
      <c r="BG29" s="13">
        <f>SUM(BG9:BG28)</f>
        <v>0</v>
      </c>
      <c r="BH29" s="13">
        <f>SUM(BH9:BH28)</f>
        <v>0</v>
      </c>
      <c r="BI29" s="13">
        <f>SUM(BI9:BI28)</f>
        <v>0</v>
      </c>
      <c r="BJ29" s="13">
        <f>SUM(BJ9:BJ28)</f>
        <v>0</v>
      </c>
      <c r="BK29" s="13">
        <f>SUM(BK9:BK28)</f>
        <v>0</v>
      </c>
      <c r="BL29" s="13">
        <f>SUM(BL9:BL28)</f>
        <v>0</v>
      </c>
      <c r="BM29" s="13">
        <f>SUM(BM9:BM28)</f>
        <v>0</v>
      </c>
      <c r="BN29" s="13">
        <f>SUM(BN9:BN28)</f>
        <v>0</v>
      </c>
      <c r="BO29" s="13">
        <f>SUM(BO9:BO28)</f>
        <v>0</v>
      </c>
      <c r="BP29" s="13">
        <f>SUM(BP9:BP28)</f>
        <v>0</v>
      </c>
      <c r="BQ29" s="13">
        <f>SUM(BQ9:BQ28)</f>
        <v>0</v>
      </c>
      <c r="BR29" s="13">
        <f>SUM(BR9:BR28)</f>
        <v>0</v>
      </c>
      <c r="BS29" s="13">
        <f>SUM(BS9:BS28)</f>
        <v>0</v>
      </c>
      <c r="BT29" s="13">
        <f>SUM(BT9:BT28)</f>
        <v>0</v>
      </c>
      <c r="BU29" s="13">
        <f>SUM(BU9:BU28)</f>
        <v>0</v>
      </c>
      <c r="BV29" s="13">
        <f>SUM(BV9:BV28)</f>
        <v>0</v>
      </c>
      <c r="BW29" s="13">
        <f>SUM(BW9:BW28)</f>
        <v>0</v>
      </c>
      <c r="BX29" s="13">
        <f>SUM(BX9:BX28)</f>
        <v>0</v>
      </c>
      <c r="BY29" s="13">
        <f>SUM(BY9:BY28)</f>
        <v>0</v>
      </c>
      <c r="BZ29" s="13">
        <f>SUM(BZ9:BZ28)</f>
        <v>0</v>
      </c>
      <c r="CA29" s="13">
        <f>SUM(CA9:CA28)</f>
        <v>0</v>
      </c>
      <c r="CB29" s="13">
        <f>SUM(CB9:CB28)</f>
        <v>0</v>
      </c>
      <c r="CC29" s="13">
        <f>SUM(CC9:CC28)</f>
        <v>0</v>
      </c>
      <c r="CD29" s="13">
        <f>SUM(CD9:CD28)</f>
        <v>0</v>
      </c>
      <c r="CE29" s="13">
        <f>SUM(CE9:CE28)</f>
        <v>0</v>
      </c>
      <c r="CF29" s="13">
        <f>SUM(CF9:CF28)</f>
        <v>0</v>
      </c>
      <c r="CG29" s="13">
        <f>SUM(CG9:CG28)</f>
        <v>0</v>
      </c>
      <c r="CH29" s="13">
        <f>SUM(CH9:CH28)</f>
        <v>0</v>
      </c>
      <c r="CI29" s="13">
        <f>SUM(CI9:CI28)</f>
        <v>0</v>
      </c>
      <c r="CJ29" s="13">
        <f>SUM(CJ9:CJ28)</f>
        <v>0</v>
      </c>
      <c r="CK29" s="13">
        <f>SUM(CK9:CK28)</f>
        <v>0</v>
      </c>
      <c r="CL29" s="13">
        <f>SUM(CL9:CL28)</f>
        <v>0</v>
      </c>
      <c r="CM29" s="13">
        <f>SUM(CM9:CM28)</f>
        <v>0</v>
      </c>
      <c r="CN29" s="13">
        <f>SUM(CN9:CN28)</f>
        <v>0</v>
      </c>
      <c r="CO29" s="13">
        <f>SUM(CO9:CO28)</f>
        <v>0</v>
      </c>
      <c r="CP29" s="13">
        <f>SUM(CP9:CP28)</f>
        <v>0</v>
      </c>
      <c r="CQ29" s="13">
        <f>SUM(CQ9:CQ28)</f>
        <v>0</v>
      </c>
      <c r="CR29" s="13">
        <f>SUM(CR9:CR28)</f>
        <v>0</v>
      </c>
      <c r="CS29" s="13">
        <f>SUM(CS9:CS28)</f>
        <v>0</v>
      </c>
      <c r="CT29" s="13">
        <f>SUM(CT9:CT28)</f>
        <v>0</v>
      </c>
      <c r="CU29" s="13">
        <f>SUM(CU9:CU28)</f>
        <v>0</v>
      </c>
      <c r="CV29" s="13">
        <f>SUM(CV9:CV28)</f>
        <v>0</v>
      </c>
      <c r="CW29" s="13">
        <f>SUM(CW9:CW28)</f>
        <v>0</v>
      </c>
      <c r="CX29" s="13">
        <f>SUM(CX9:CX28)</f>
        <v>0</v>
      </c>
      <c r="CY29" s="13">
        <f>SUM(CY9:CY28)</f>
        <v>0</v>
      </c>
      <c r="CZ29" s="13">
        <f>SUM(CZ9:CZ28)</f>
        <v>0</v>
      </c>
      <c r="DA29" s="13">
        <f>SUM(DA9:DA28)</f>
        <v>0</v>
      </c>
      <c r="DB29" s="13">
        <f>SUM(DB9:DB28)</f>
        <v>0</v>
      </c>
      <c r="DC29" s="13">
        <f>SUM(DC9:DC28)</f>
        <v>0</v>
      </c>
      <c r="DD29" s="13">
        <f>SUM(DD9:DD28)</f>
        <v>0</v>
      </c>
      <c r="DE29" s="13">
        <f>SUM(DE9:DE28)</f>
        <v>0</v>
      </c>
      <c r="DF29" s="13">
        <f>SUM(DF9:DF28)</f>
        <v>0</v>
      </c>
      <c r="DG29" s="13">
        <f>SUM(DG9:DG28)</f>
        <v>0</v>
      </c>
      <c r="DH29" s="13">
        <f>SUM(DH9:DH28)</f>
        <v>0</v>
      </c>
      <c r="DI29" s="13">
        <f>SUM(DI9:DI28)</f>
        <v>0</v>
      </c>
      <c r="DJ29" s="13">
        <f>SUM(DJ9:DJ28)</f>
        <v>0</v>
      </c>
      <c r="DK29" s="13">
        <f>SUM(DK9:DK28)</f>
        <v>0</v>
      </c>
      <c r="DL29" s="13">
        <f>SUM(DL9:DL28)</f>
        <v>0</v>
      </c>
      <c r="DM29" s="13">
        <f>SUM(DM9:DM28)</f>
        <v>0</v>
      </c>
      <c r="DN29" s="13">
        <f>SUM(DN9:DN28)</f>
        <v>0</v>
      </c>
      <c r="DO29" s="13">
        <f>SUM(DO9:DO28)</f>
        <v>0</v>
      </c>
      <c r="DP29" s="13">
        <f>SUM(DP9:DP28)</f>
        <v>0</v>
      </c>
      <c r="DQ29" s="13">
        <f>SUM(DQ9:DQ28)</f>
        <v>0</v>
      </c>
      <c r="DT29" s="12">
        <f>SUM(D29:L29)-SUM(N29:DQ29)</f>
        <v>0</v>
      </c>
    </row>
    <row r="30" ht="15" customHeight="1"/>
    <row r="32"/>
    <row r="34"/>
    <row r="35"/>
    <row r="36"/>
    <row r="37"/>
    <row r="38"/>
    <row r="39"/>
    <row r="40"/>
    <row r="41"/>
    <row r="42"/>
    <row r="43"/>
    <row r="44"/>
    <row r="45"/>
    <row r="46"/>
    <row r="47"/>
    <row r="48"/>
    <row r="49"/>
    <row r="50"/>
    <row r="51"/>
    <row r="52"/>
  </sheetData>
  <mergeCells count="10">
    <mergeCell ref="DF7:DQ7"/>
    <mergeCell ref="N7:Y7"/>
    <mergeCell ref="Z7:AK7"/>
    <mergeCell ref="AL7:AW7"/>
    <mergeCell ref="AX7:BI7"/>
    <mergeCell ref="D7:L7"/>
    <mergeCell ref="BJ7:BU7"/>
    <mergeCell ref="BV7:CG7"/>
    <mergeCell ref="CH7:CS7"/>
    <mergeCell ref="CT7:DE7"/>
  </mergeCells>
  <pageMargins left="0.7086614173228347" right="0.7086614173228347" top="0.7480314960629921" bottom="0.7480314960629921" header="0.31496062992125984" footer="0.31496062992125984"/>
  <ignoredErrors>
    <ignoredError numberStoredAsText="1" sqref="B1:DT52"/>
  </ignoredErrors>
</worksheet>
</file>

<file path=xl/worksheets/sheet8.xml><?xml version="1.0" encoding="utf-8"?>
<worksheet xmlns="http://schemas.openxmlformats.org/spreadsheetml/2006/main" xmlns:r="http://schemas.openxmlformats.org/officeDocument/2006/relationships">
  <dimension ref="B1:DH21"/>
  <sheetViews>
    <sheetView workbookViewId="0" rightToLeft="0"/>
  </sheetViews>
  <cols>
    <col min="1" max="1" customWidth="1" width="3.44140625"/>
    <col min="2" max="2" customWidth="1" width="3.109375"/>
    <col min="3" max="3" customWidth="1" width="35.6640625"/>
    <col min="112" max="112" customWidth="1" width="3"/>
  </cols>
  <sheetData>
    <row r="1" ht="15" customHeight="1"/>
    <row r="2"/>
    <row r="3">
      <c r="C3" t="str">
        <v>COMMANDES</v>
      </c>
    </row>
    <row r="4"/>
    <row r="5" ht="12.6" customHeight="1" xml:space="preserve">
      <c r="C5" t="str" xml:space="preserve">
        <v xml:space="preserve">Note : Indiquez dans ce tableau pour chaque activité, la prévision du nombre d'unités commandées mensuellement. Attention! On parle de commandes, et non de paiements. _x000d_
Les délais de paiement sont à définir dans l'onglet "CONFIG". Les paiements associés seront automatiquement calculés ci-dessous, en fonction des informations entrées dans l'onglet "CONFIG" en lien avec les "Commandes" renseignées.</v>
      </c>
    </row>
    <row r="6"/>
    <row r="7">
      <c r="D7">
        <f>YEAR(CONFIG!D7)</f>
        <v>2021</v>
      </c>
      <c r="P7">
        <f>+D7+1</f>
        <v>2022</v>
      </c>
      <c r="AB7">
        <f>+P7+1</f>
        <v>2023</v>
      </c>
      <c r="AN7">
        <f>+AB7+1</f>
        <v>2024</v>
      </c>
      <c r="AZ7">
        <f>+AN7+1</f>
        <v>2025</v>
      </c>
      <c r="BL7">
        <f>+AZ7+1</f>
        <v>2026</v>
      </c>
      <c r="BX7">
        <f>+BL7+1</f>
        <v>2027</v>
      </c>
      <c r="CJ7">
        <f>+BX7+1</f>
        <v>2028</v>
      </c>
      <c r="CV7">
        <f>+CJ7+1</f>
        <v>2029</v>
      </c>
    </row>
    <row r="8">
      <c r="C8" t="str">
        <v>Commandes réalisées</v>
      </c>
      <c r="D8" s="9">
        <f>CONFIG!$D$7</f>
        <v>44197</v>
      </c>
      <c r="E8" s="9">
        <f>DATE(YEAR(D8),MONTH(D8)+1,DAY(D8))</f>
        <v>44228</v>
      </c>
      <c r="F8" s="9">
        <f>DATE(YEAR(E8),MONTH(E8)+1,DAY(E8))</f>
        <v>44256</v>
      </c>
      <c r="G8" s="9">
        <f>DATE(YEAR(F8),MONTH(F8)+1,DAY(F8))</f>
        <v>44287</v>
      </c>
      <c r="H8" s="9">
        <f>DATE(YEAR(G8),MONTH(G8)+1,DAY(G8))</f>
        <v>44317</v>
      </c>
      <c r="I8" s="9">
        <f>DATE(YEAR(H8),MONTH(H8)+1,DAY(H8))</f>
        <v>44348</v>
      </c>
      <c r="J8" s="9">
        <f>DATE(YEAR(I8),MONTH(I8)+1,DAY(I8))</f>
        <v>44378</v>
      </c>
      <c r="K8" s="9">
        <f>DATE(YEAR(J8),MONTH(J8)+1,DAY(J8))</f>
        <v>44409</v>
      </c>
      <c r="L8" s="9">
        <f>DATE(YEAR(K8),MONTH(K8)+1,DAY(K8))</f>
        <v>44440</v>
      </c>
      <c r="M8" s="9">
        <f>DATE(YEAR(L8),MONTH(L8)+1,DAY(L8))</f>
        <v>44470</v>
      </c>
      <c r="N8" s="9">
        <f>DATE(YEAR(M8),MONTH(M8)+1,DAY(M8))</f>
        <v>44501</v>
      </c>
      <c r="O8" s="9">
        <f>DATE(YEAR(N8),MONTH(N8)+1,DAY(N8))</f>
        <v>44531</v>
      </c>
      <c r="P8" s="9">
        <f>DATE(YEAR(O8),MONTH(O8)+1,DAY(O8))</f>
        <v>44562</v>
      </c>
      <c r="Q8" s="9">
        <f>DATE(YEAR(P8),MONTH(P8)+1,DAY(P8))</f>
        <v>44593</v>
      </c>
      <c r="R8" s="9">
        <f>DATE(YEAR(Q8),MONTH(Q8)+1,DAY(Q8))</f>
        <v>44621</v>
      </c>
      <c r="S8" s="9">
        <f>DATE(YEAR(R8),MONTH(R8)+1,DAY(R8))</f>
        <v>44652</v>
      </c>
      <c r="T8" s="9">
        <f>DATE(YEAR(S8),MONTH(S8)+1,DAY(S8))</f>
        <v>44682</v>
      </c>
      <c r="U8" s="9">
        <f>DATE(YEAR(T8),MONTH(T8)+1,DAY(T8))</f>
        <v>44713</v>
      </c>
      <c r="V8" s="9">
        <f>DATE(YEAR(U8),MONTH(U8)+1,DAY(U8))</f>
        <v>44743</v>
      </c>
      <c r="W8" s="9">
        <f>DATE(YEAR(V8),MONTH(V8)+1,DAY(V8))</f>
        <v>44774</v>
      </c>
      <c r="X8" s="9">
        <f>DATE(YEAR(W8),MONTH(W8)+1,DAY(W8))</f>
        <v>44805</v>
      </c>
      <c r="Y8" s="9">
        <f>DATE(YEAR(X8),MONTH(X8)+1,DAY(X8))</f>
        <v>44835</v>
      </c>
      <c r="Z8" s="9">
        <f>DATE(YEAR(Y8),MONTH(Y8)+1,DAY(Y8))</f>
        <v>44866</v>
      </c>
      <c r="AA8" s="9">
        <f>DATE(YEAR(Z8),MONTH(Z8)+1,DAY(Z8))</f>
        <v>44896</v>
      </c>
      <c r="AB8" s="9">
        <f>DATE(YEAR(AA8),MONTH(AA8)+1,DAY(AA8))</f>
        <v>44927</v>
      </c>
      <c r="AC8" s="9">
        <f>DATE(YEAR(AB8),MONTH(AB8)+1,DAY(AB8))</f>
        <v>44958</v>
      </c>
      <c r="AD8" s="9">
        <f>DATE(YEAR(AC8),MONTH(AC8)+1,DAY(AC8))</f>
        <v>44986</v>
      </c>
      <c r="AE8" s="9">
        <f>DATE(YEAR(AD8),MONTH(AD8)+1,DAY(AD8))</f>
        <v>45017</v>
      </c>
      <c r="AF8" s="9">
        <f>DATE(YEAR(AE8),MONTH(AE8)+1,DAY(AE8))</f>
        <v>45047</v>
      </c>
      <c r="AG8" s="9">
        <f>DATE(YEAR(AF8),MONTH(AF8)+1,DAY(AF8))</f>
        <v>45078</v>
      </c>
      <c r="AH8" s="9">
        <f>DATE(YEAR(AG8),MONTH(AG8)+1,DAY(AG8))</f>
        <v>45108</v>
      </c>
      <c r="AI8" s="9">
        <f>DATE(YEAR(AH8),MONTH(AH8)+1,DAY(AH8))</f>
        <v>45139</v>
      </c>
      <c r="AJ8" s="9">
        <f>DATE(YEAR(AI8),MONTH(AI8)+1,DAY(AI8))</f>
        <v>45170</v>
      </c>
      <c r="AK8" s="9">
        <f>DATE(YEAR(AJ8),MONTH(AJ8)+1,DAY(AJ8))</f>
        <v>45200</v>
      </c>
      <c r="AL8" s="9">
        <f>DATE(YEAR(AK8),MONTH(AK8)+1,DAY(AK8))</f>
        <v>45231</v>
      </c>
      <c r="AM8" s="9">
        <f>DATE(YEAR(AL8),MONTH(AL8)+1,DAY(AL8))</f>
        <v>45261</v>
      </c>
      <c r="AN8" s="9">
        <f>DATE(YEAR(AM8),MONTH(AM8)+1,DAY(AM8))</f>
        <v>45292</v>
      </c>
      <c r="AO8" s="9">
        <f>DATE(YEAR(AN8),MONTH(AN8)+1,DAY(AN8))</f>
        <v>45323</v>
      </c>
      <c r="AP8" s="9">
        <f>DATE(YEAR(AO8),MONTH(AO8)+1,DAY(AO8))</f>
        <v>45352</v>
      </c>
      <c r="AQ8" s="9">
        <f>DATE(YEAR(AP8),MONTH(AP8)+1,DAY(AP8))</f>
        <v>45383</v>
      </c>
      <c r="AR8" s="9">
        <f>DATE(YEAR(AQ8),MONTH(AQ8)+1,DAY(AQ8))</f>
        <v>45413</v>
      </c>
      <c r="AS8" s="9">
        <f>DATE(YEAR(AR8),MONTH(AR8)+1,DAY(AR8))</f>
        <v>45444</v>
      </c>
      <c r="AT8" s="9">
        <f>DATE(YEAR(AS8),MONTH(AS8)+1,DAY(AS8))</f>
        <v>45474</v>
      </c>
      <c r="AU8" s="9">
        <f>DATE(YEAR(AT8),MONTH(AT8)+1,DAY(AT8))</f>
        <v>45505</v>
      </c>
      <c r="AV8" s="9">
        <f>DATE(YEAR(AU8),MONTH(AU8)+1,DAY(AU8))</f>
        <v>45536</v>
      </c>
      <c r="AW8" s="9">
        <f>DATE(YEAR(AV8),MONTH(AV8)+1,DAY(AV8))</f>
        <v>45566</v>
      </c>
      <c r="AX8" s="9">
        <f>DATE(YEAR(AW8),MONTH(AW8)+1,DAY(AW8))</f>
        <v>45597</v>
      </c>
      <c r="AY8" s="9">
        <f>DATE(YEAR(AX8),MONTH(AX8)+1,DAY(AX8))</f>
        <v>45627</v>
      </c>
      <c r="AZ8" s="9">
        <f>DATE(YEAR(AY8),MONTH(AY8)+1,DAY(AY8))</f>
        <v>45658</v>
      </c>
      <c r="BA8" s="9">
        <f>DATE(YEAR(AZ8),MONTH(AZ8)+1,DAY(AZ8))</f>
        <v>45689</v>
      </c>
      <c r="BB8" s="9">
        <f>DATE(YEAR(BA8),MONTH(BA8)+1,DAY(BA8))</f>
        <v>45717</v>
      </c>
      <c r="BC8" s="9">
        <f>DATE(YEAR(BB8),MONTH(BB8)+1,DAY(BB8))</f>
        <v>45748</v>
      </c>
      <c r="BD8" s="9">
        <f>DATE(YEAR(BC8),MONTH(BC8)+1,DAY(BC8))</f>
        <v>45778</v>
      </c>
      <c r="BE8" s="9">
        <f>DATE(YEAR(BD8),MONTH(BD8)+1,DAY(BD8))</f>
        <v>45809</v>
      </c>
      <c r="BF8" s="9">
        <f>DATE(YEAR(BE8),MONTH(BE8)+1,DAY(BE8))</f>
        <v>45839</v>
      </c>
      <c r="BG8" s="9">
        <f>DATE(YEAR(BF8),MONTH(BF8)+1,DAY(BF8))</f>
        <v>45870</v>
      </c>
      <c r="BH8" s="9">
        <f>DATE(YEAR(BG8),MONTH(BG8)+1,DAY(BG8))</f>
        <v>45901</v>
      </c>
      <c r="BI8" s="9">
        <f>DATE(YEAR(BH8),MONTH(BH8)+1,DAY(BH8))</f>
        <v>45931</v>
      </c>
      <c r="BJ8" s="9">
        <f>DATE(YEAR(BI8),MONTH(BI8)+1,DAY(BI8))</f>
        <v>45962</v>
      </c>
      <c r="BK8" s="9">
        <f>DATE(YEAR(BJ8),MONTH(BJ8)+1,DAY(BJ8))</f>
        <v>45992</v>
      </c>
      <c r="BL8" s="9">
        <f>DATE(YEAR(BK8),MONTH(BK8)+1,DAY(BK8))</f>
        <v>46023</v>
      </c>
      <c r="BM8" s="9">
        <f>DATE(YEAR(BL8),MONTH(BL8)+1,DAY(BL8))</f>
        <v>46054</v>
      </c>
      <c r="BN8" s="9">
        <f>DATE(YEAR(BM8),MONTH(BM8)+1,DAY(BM8))</f>
        <v>46082</v>
      </c>
      <c r="BO8" s="9">
        <f>DATE(YEAR(BN8),MONTH(BN8)+1,DAY(BN8))</f>
        <v>46113</v>
      </c>
      <c r="BP8" s="9">
        <f>DATE(YEAR(BO8),MONTH(BO8)+1,DAY(BO8))</f>
        <v>46143</v>
      </c>
      <c r="BQ8" s="9">
        <f>DATE(YEAR(BP8),MONTH(BP8)+1,DAY(BP8))</f>
        <v>46174</v>
      </c>
      <c r="BR8" s="9">
        <f>DATE(YEAR(BQ8),MONTH(BQ8)+1,DAY(BQ8))</f>
        <v>46204</v>
      </c>
      <c r="BS8" s="9">
        <f>DATE(YEAR(BR8),MONTH(BR8)+1,DAY(BR8))</f>
        <v>46235</v>
      </c>
      <c r="BT8" s="9">
        <f>DATE(YEAR(BS8),MONTH(BS8)+1,DAY(BS8))</f>
        <v>46266</v>
      </c>
      <c r="BU8" s="9">
        <f>DATE(YEAR(BT8),MONTH(BT8)+1,DAY(BT8))</f>
        <v>46296</v>
      </c>
      <c r="BV8" s="9">
        <f>DATE(YEAR(BU8),MONTH(BU8)+1,DAY(BU8))</f>
        <v>46327</v>
      </c>
      <c r="BW8" s="9">
        <f>DATE(YEAR(BV8),MONTH(BV8)+1,DAY(BV8))</f>
        <v>46357</v>
      </c>
      <c r="BX8" s="9">
        <f>DATE(YEAR(BW8),MONTH(BW8)+1,DAY(BW8))</f>
        <v>46388</v>
      </c>
      <c r="BY8" s="9">
        <f>DATE(YEAR(BX8),MONTH(BX8)+1,DAY(BX8))</f>
        <v>46419</v>
      </c>
      <c r="BZ8" s="9">
        <f>DATE(YEAR(BY8),MONTH(BY8)+1,DAY(BY8))</f>
        <v>46447</v>
      </c>
      <c r="CA8" s="9">
        <f>DATE(YEAR(BZ8),MONTH(BZ8)+1,DAY(BZ8))</f>
        <v>46478</v>
      </c>
      <c r="CB8" s="9">
        <f>DATE(YEAR(CA8),MONTH(CA8)+1,DAY(CA8))</f>
        <v>46508</v>
      </c>
      <c r="CC8" s="9">
        <f>DATE(YEAR(CB8),MONTH(CB8)+1,DAY(CB8))</f>
        <v>46539</v>
      </c>
      <c r="CD8" s="9">
        <f>DATE(YEAR(CC8),MONTH(CC8)+1,DAY(CC8))</f>
        <v>46569</v>
      </c>
      <c r="CE8" s="9">
        <f>DATE(YEAR(CD8),MONTH(CD8)+1,DAY(CD8))</f>
        <v>46600</v>
      </c>
      <c r="CF8" s="9">
        <f>DATE(YEAR(CE8),MONTH(CE8)+1,DAY(CE8))</f>
        <v>46631</v>
      </c>
      <c r="CG8" s="9">
        <f>DATE(YEAR(CF8),MONTH(CF8)+1,DAY(CF8))</f>
        <v>46661</v>
      </c>
      <c r="CH8" s="9">
        <f>DATE(YEAR(CG8),MONTH(CG8)+1,DAY(CG8))</f>
        <v>46692</v>
      </c>
      <c r="CI8" s="9">
        <f>DATE(YEAR(CH8),MONTH(CH8)+1,DAY(CH8))</f>
        <v>46722</v>
      </c>
      <c r="CJ8" s="9">
        <f>DATE(YEAR(CI8),MONTH(CI8)+1,DAY(CI8))</f>
        <v>46753</v>
      </c>
      <c r="CK8" s="9">
        <f>DATE(YEAR(CJ8),MONTH(CJ8)+1,DAY(CJ8))</f>
        <v>46784</v>
      </c>
      <c r="CL8" s="9">
        <f>DATE(YEAR(CK8),MONTH(CK8)+1,DAY(CK8))</f>
        <v>46813</v>
      </c>
      <c r="CM8" s="9">
        <f>DATE(YEAR(CL8),MONTH(CL8)+1,DAY(CL8))</f>
        <v>46844</v>
      </c>
      <c r="CN8" s="9">
        <f>DATE(YEAR(CM8),MONTH(CM8)+1,DAY(CM8))</f>
        <v>46874</v>
      </c>
      <c r="CO8" s="9">
        <f>DATE(YEAR(CN8),MONTH(CN8)+1,DAY(CN8))</f>
        <v>46905</v>
      </c>
      <c r="CP8" s="9">
        <f>DATE(YEAR(CO8),MONTH(CO8)+1,DAY(CO8))</f>
        <v>46935</v>
      </c>
      <c r="CQ8" s="9">
        <f>DATE(YEAR(CP8),MONTH(CP8)+1,DAY(CP8))</f>
        <v>46966</v>
      </c>
      <c r="CR8" s="9">
        <f>DATE(YEAR(CQ8),MONTH(CQ8)+1,DAY(CQ8))</f>
        <v>46997</v>
      </c>
      <c r="CS8" s="9">
        <f>DATE(YEAR(CR8),MONTH(CR8)+1,DAY(CR8))</f>
        <v>47027</v>
      </c>
      <c r="CT8" s="9">
        <f>DATE(YEAR(CS8),MONTH(CS8)+1,DAY(CS8))</f>
        <v>47058</v>
      </c>
      <c r="CU8" s="9">
        <f>DATE(YEAR(CT8),MONTH(CT8)+1,DAY(CT8))</f>
        <v>47088</v>
      </c>
      <c r="CV8" s="9">
        <f>DATE(YEAR(CU8),MONTH(CU8)+1,DAY(CU8))</f>
        <v>47119</v>
      </c>
      <c r="CW8" s="9">
        <f>DATE(YEAR(CV8),MONTH(CV8)+1,DAY(CV8))</f>
        <v>47150</v>
      </c>
      <c r="CX8" s="9">
        <f>DATE(YEAR(CW8),MONTH(CW8)+1,DAY(CW8))</f>
        <v>47178</v>
      </c>
      <c r="CY8" s="9">
        <f>DATE(YEAR(CX8),MONTH(CX8)+1,DAY(CX8))</f>
        <v>47209</v>
      </c>
      <c r="CZ8" s="9">
        <f>DATE(YEAR(CY8),MONTH(CY8)+1,DAY(CY8))</f>
        <v>47239</v>
      </c>
      <c r="DA8" s="9">
        <f>DATE(YEAR(CZ8),MONTH(CZ8)+1,DAY(CZ8))</f>
        <v>47270</v>
      </c>
      <c r="DB8" s="9">
        <f>DATE(YEAR(DA8),MONTH(DA8)+1,DAY(DA8))</f>
        <v>47300</v>
      </c>
      <c r="DC8" s="9">
        <f>DATE(YEAR(DB8),MONTH(DB8)+1,DAY(DB8))</f>
        <v>47331</v>
      </c>
      <c r="DD8" s="9">
        <f>DATE(YEAR(DC8),MONTH(DC8)+1,DAY(DC8))</f>
        <v>47362</v>
      </c>
      <c r="DE8" s="9">
        <f>DATE(YEAR(DD8),MONTH(DD8)+1,DAY(DD8))</f>
        <v>47392</v>
      </c>
      <c r="DF8" s="9">
        <f>DATE(YEAR(DE8),MONTH(DE8)+1,DAY(DE8))</f>
        <v>47423</v>
      </c>
      <c r="DG8" s="9">
        <f>DATE(YEAR(DF8),MONTH(DF8)+1,DAY(DF8))</f>
        <v>47453</v>
      </c>
    </row>
    <row r="9">
      <c r="C9" s="6">
        <f>CONFIG!$C$14</f>
        <v>0</v>
      </c>
    </row>
    <row r="10">
      <c r="C10" s="6">
        <f>CONFIG!$C$15</f>
        <v>0</v>
      </c>
    </row>
    <row r="11">
      <c r="C11" s="6">
        <f>CONFIG!$C$16</f>
        <v>0</v>
      </c>
    </row>
    <row r="12">
      <c r="C12" s="6">
        <f>CONFIG!$C$17</f>
        <v>0</v>
      </c>
    </row>
    <row r="13">
      <c r="C13" s="6">
        <f>CONFIG!$C$18</f>
        <v>0</v>
      </c>
    </row>
    <row r="14">
      <c r="C14" s="6">
        <f>CONFIG!$C$19</f>
        <v>0</v>
      </c>
    </row>
    <row r="15">
      <c r="C15" s="6">
        <f>CONFIG!$C$20</f>
        <v>0</v>
      </c>
    </row>
    <row r="16">
      <c r="C16" s="6">
        <f>CONFIG!$C$21</f>
        <v>0</v>
      </c>
    </row>
    <row r="17">
      <c r="C17" s="6">
        <f>CONFIG!$C$22</f>
        <v>0</v>
      </c>
    </row>
    <row r="18">
      <c r="C18" s="6">
        <f>CONFIG!$C$23</f>
        <v>0</v>
      </c>
    </row>
    <row r="19">
      <c r="C19" s="6">
        <f>CONFIG!$C$24</f>
        <v>0</v>
      </c>
    </row>
    <row r="20">
      <c r="C20" s="6">
        <f>CONFIG!$C$25</f>
        <v>0</v>
      </c>
    </row>
    <row r="21" ht="15" customHeight="1"/>
  </sheetData>
  <mergeCells count="9">
    <mergeCell ref="CV7:DG7"/>
    <mergeCell ref="P7:AA7"/>
    <mergeCell ref="AB7:AM7"/>
    <mergeCell ref="D7:O7"/>
    <mergeCell ref="AN7:AY7"/>
    <mergeCell ref="AZ7:BK7"/>
    <mergeCell ref="BL7:BW7"/>
    <mergeCell ref="BX7:CI7"/>
    <mergeCell ref="CJ7:CU7"/>
  </mergeCells>
  <pageMargins left="0.7086614173228347" right="0.7086614173228347" top="0.7480314960629921" bottom="0.7480314960629921" header="0.31496062992125984" footer="0.31496062992125984"/>
  <ignoredErrors>
    <ignoredError numberStoredAsText="1" sqref="B1:DH21"/>
  </ignoredErrors>
</worksheet>
</file>

<file path=xl/worksheets/sheet9.xml><?xml version="1.0" encoding="utf-8"?>
<worksheet xmlns="http://schemas.openxmlformats.org/spreadsheetml/2006/main" xmlns:r="http://schemas.openxmlformats.org/officeDocument/2006/relationships">
  <dimension ref="B1:DH44"/>
  <sheetViews>
    <sheetView workbookViewId="0" rightToLeft="0"/>
  </sheetViews>
  <cols>
    <col min="1" max="1" customWidth="1" width="3.109375"/>
    <col min="2" max="2" customWidth="1" width="3.5546875"/>
    <col min="3" max="3" customWidth="1" width="35.6640625"/>
    <col min="52" max="52" customWidth="1" width="11.88671875"/>
    <col min="53" max="53" customWidth="1" width="11.88671875"/>
    <col min="54" max="54" customWidth="1" width="11.88671875"/>
    <col min="55" max="55" customWidth="1" width="11.88671875"/>
    <col min="56" max="56" customWidth="1" width="11.88671875"/>
    <col min="57" max="57" customWidth="1" width="11.88671875"/>
    <col min="58" max="58" customWidth="1" width="11.88671875"/>
    <col min="59" max="59" customWidth="1" width="11.88671875"/>
    <col min="60" max="60" customWidth="1" width="11.88671875"/>
    <col min="61" max="61" customWidth="1" width="11.88671875"/>
    <col min="62" max="62" customWidth="1" width="11.88671875"/>
    <col min="63" max="63" customWidth="1" width="11.88671875"/>
    <col min="64" max="64" customWidth="1" width="11.88671875"/>
    <col min="65" max="65" customWidth="1" width="11.88671875"/>
    <col min="66" max="66" customWidth="1" width="11.88671875"/>
    <col min="67" max="67" customWidth="1" width="11.88671875"/>
    <col min="68" max="68" customWidth="1" width="11.88671875"/>
    <col min="69" max="69" customWidth="1" width="11.88671875"/>
    <col min="70" max="70" customWidth="1" width="11.88671875"/>
    <col min="71" max="71" customWidth="1" width="11.88671875"/>
    <col min="72" max="72" customWidth="1" width="11.88671875"/>
    <col min="73" max="73" customWidth="1" width="11.88671875"/>
    <col min="74" max="74" customWidth="1" width="11.88671875"/>
    <col min="75" max="75" customWidth="1" width="11.88671875"/>
    <col min="76" max="76" customWidth="1" width="11.88671875"/>
    <col min="77" max="77" customWidth="1" width="11.88671875"/>
    <col min="78" max="78" customWidth="1" width="11.88671875"/>
    <col min="79" max="79" customWidth="1" width="11.88671875"/>
    <col min="80" max="80" customWidth="1" width="11.88671875"/>
    <col min="81" max="81" customWidth="1" width="11.88671875"/>
    <col min="82" max="82" customWidth="1" width="11.88671875"/>
    <col min="83" max="83" customWidth="1" width="11.88671875"/>
    <col min="84" max="84" customWidth="1" width="11.88671875"/>
    <col min="85" max="85" customWidth="1" width="11.88671875"/>
    <col min="86" max="86" customWidth="1" width="11.88671875"/>
    <col min="87" max="87" customWidth="1" width="11.88671875"/>
    <col min="88" max="88" customWidth="1" width="11.88671875"/>
    <col min="89" max="89" customWidth="1" width="11.88671875"/>
    <col min="90" max="90" customWidth="1" width="11.88671875"/>
    <col min="91" max="91" customWidth="1" width="11.88671875"/>
    <col min="92" max="92" customWidth="1" width="11.88671875"/>
    <col min="93" max="93" customWidth="1" width="11.88671875"/>
    <col min="94" max="94" customWidth="1" width="11.88671875"/>
    <col min="95" max="95" customWidth="1" width="11.88671875"/>
    <col min="96" max="96" customWidth="1" width="11.88671875"/>
    <col min="97" max="97" customWidth="1" width="11.88671875"/>
    <col min="98" max="98" customWidth="1" width="11.88671875"/>
    <col min="99" max="99" customWidth="1" width="11.88671875"/>
    <col min="100" max="100" customWidth="1" width="11.88671875"/>
    <col min="101" max="101" customWidth="1" width="11.88671875"/>
    <col min="102" max="102" customWidth="1" width="11.88671875"/>
    <col min="103" max="103" customWidth="1" width="12.88671875"/>
    <col min="104" max="104" customWidth="1" width="12.88671875"/>
    <col min="105" max="105" customWidth="1" width="12.88671875"/>
    <col min="106" max="106" customWidth="1" width="12.88671875"/>
    <col min="107" max="107" customWidth="1" width="12.88671875"/>
    <col min="108" max="108" customWidth="1" width="12.88671875"/>
    <col min="109" max="109" customWidth="1" width="12.88671875"/>
    <col min="110" max="110" customWidth="1" width="12.88671875"/>
    <col min="111" max="111" customWidth="1" width="12.88671875"/>
    <col min="112" max="112" customWidth="1" width="3.5546875"/>
  </cols>
  <sheetData>
    <row r="1" ht="15" customHeight="1"/>
    <row r="2"/>
    <row r="3">
      <c r="C3" t="str">
        <v>Calculs auto liés aux commandes</v>
      </c>
    </row>
    <row r="4"/>
    <row r="5">
      <c r="C5" t="str">
        <v>Chiffre d'affaires encaissé (en € HT)</v>
      </c>
    </row>
    <row r="6"/>
    <row r="7">
      <c r="D7">
        <f>YEAR(CONFIG!D7)</f>
        <v>2021</v>
      </c>
      <c r="P7">
        <f>+D7+1</f>
        <v>2022</v>
      </c>
      <c r="AB7">
        <f>+P7+1</f>
        <v>2023</v>
      </c>
      <c r="AN7">
        <f>+AB7+1</f>
        <v>2024</v>
      </c>
      <c r="AZ7">
        <f>+AN7+1</f>
        <v>2025</v>
      </c>
      <c r="BL7">
        <f>+AZ7+1</f>
        <v>2026</v>
      </c>
      <c r="BX7">
        <f>+BL7+1</f>
        <v>2027</v>
      </c>
      <c r="CJ7">
        <f>+BX7+1</f>
        <v>2028</v>
      </c>
      <c r="CV7">
        <f>+CJ7+1</f>
        <v>2029</v>
      </c>
    </row>
    <row r="8">
      <c r="C8" t="str">
        <v>Activités</v>
      </c>
      <c r="D8" s="9">
        <f>CONFIG!$D$7</f>
        <v>44197</v>
      </c>
      <c r="E8" s="9">
        <f>DATE(YEAR(D8),MONTH(D8)+1,DAY(D8))</f>
        <v>44228</v>
      </c>
      <c r="F8" s="9">
        <f>DATE(YEAR(E8),MONTH(E8)+1,DAY(E8))</f>
        <v>44256</v>
      </c>
      <c r="G8" s="9">
        <f>DATE(YEAR(F8),MONTH(F8)+1,DAY(F8))</f>
        <v>44287</v>
      </c>
      <c r="H8" s="9">
        <f>DATE(YEAR(G8),MONTH(G8)+1,DAY(G8))</f>
        <v>44317</v>
      </c>
      <c r="I8" s="9">
        <f>DATE(YEAR(H8),MONTH(H8)+1,DAY(H8))</f>
        <v>44348</v>
      </c>
      <c r="J8" s="9">
        <f>DATE(YEAR(I8),MONTH(I8)+1,DAY(I8))</f>
        <v>44378</v>
      </c>
      <c r="K8" s="9">
        <f>DATE(YEAR(J8),MONTH(J8)+1,DAY(J8))</f>
        <v>44409</v>
      </c>
      <c r="L8" s="9">
        <f>DATE(YEAR(K8),MONTH(K8)+1,DAY(K8))</f>
        <v>44440</v>
      </c>
      <c r="M8" s="9">
        <f>DATE(YEAR(L8),MONTH(L8)+1,DAY(L8))</f>
        <v>44470</v>
      </c>
      <c r="N8" s="9">
        <f>DATE(YEAR(M8),MONTH(M8)+1,DAY(M8))</f>
        <v>44501</v>
      </c>
      <c r="O8" s="9">
        <f>DATE(YEAR(N8),MONTH(N8)+1,DAY(N8))</f>
        <v>44531</v>
      </c>
      <c r="P8" s="9">
        <f>DATE(YEAR(O8),MONTH(O8)+1,DAY(O8))</f>
        <v>44562</v>
      </c>
      <c r="Q8" s="9">
        <f>DATE(YEAR(P8),MONTH(P8)+1,DAY(P8))</f>
        <v>44593</v>
      </c>
      <c r="R8" s="9">
        <f>DATE(YEAR(Q8),MONTH(Q8)+1,DAY(Q8))</f>
        <v>44621</v>
      </c>
      <c r="S8" s="9">
        <f>DATE(YEAR(R8),MONTH(R8)+1,DAY(R8))</f>
        <v>44652</v>
      </c>
      <c r="T8" s="9">
        <f>DATE(YEAR(S8),MONTH(S8)+1,DAY(S8))</f>
        <v>44682</v>
      </c>
      <c r="U8" s="9">
        <f>DATE(YEAR(T8),MONTH(T8)+1,DAY(T8))</f>
        <v>44713</v>
      </c>
      <c r="V8" s="9">
        <f>DATE(YEAR(U8),MONTH(U8)+1,DAY(U8))</f>
        <v>44743</v>
      </c>
      <c r="W8" s="9">
        <f>DATE(YEAR(V8),MONTH(V8)+1,DAY(V8))</f>
        <v>44774</v>
      </c>
      <c r="X8" s="9">
        <f>DATE(YEAR(W8),MONTH(W8)+1,DAY(W8))</f>
        <v>44805</v>
      </c>
      <c r="Y8" s="9">
        <f>DATE(YEAR(X8),MONTH(X8)+1,DAY(X8))</f>
        <v>44835</v>
      </c>
      <c r="Z8" s="9">
        <f>DATE(YEAR(Y8),MONTH(Y8)+1,DAY(Y8))</f>
        <v>44866</v>
      </c>
      <c r="AA8" s="9">
        <f>DATE(YEAR(Z8),MONTH(Z8)+1,DAY(Z8))</f>
        <v>44896</v>
      </c>
      <c r="AB8" s="9">
        <f>DATE(YEAR(AA8),MONTH(AA8)+1,DAY(AA8))</f>
        <v>44927</v>
      </c>
      <c r="AC8" s="9">
        <f>DATE(YEAR(AB8),MONTH(AB8)+1,DAY(AB8))</f>
        <v>44958</v>
      </c>
      <c r="AD8" s="9">
        <f>DATE(YEAR(AC8),MONTH(AC8)+1,DAY(AC8))</f>
        <v>44986</v>
      </c>
      <c r="AE8" s="9">
        <f>DATE(YEAR(AD8),MONTH(AD8)+1,DAY(AD8))</f>
        <v>45017</v>
      </c>
      <c r="AF8" s="9">
        <f>DATE(YEAR(AE8),MONTH(AE8)+1,DAY(AE8))</f>
        <v>45047</v>
      </c>
      <c r="AG8" s="9">
        <f>DATE(YEAR(AF8),MONTH(AF8)+1,DAY(AF8))</f>
        <v>45078</v>
      </c>
      <c r="AH8" s="9">
        <f>DATE(YEAR(AG8),MONTH(AG8)+1,DAY(AG8))</f>
        <v>45108</v>
      </c>
      <c r="AI8" s="9">
        <f>DATE(YEAR(AH8),MONTH(AH8)+1,DAY(AH8))</f>
        <v>45139</v>
      </c>
      <c r="AJ8" s="9">
        <f>DATE(YEAR(AI8),MONTH(AI8)+1,DAY(AI8))</f>
        <v>45170</v>
      </c>
      <c r="AK8" s="9">
        <f>DATE(YEAR(AJ8),MONTH(AJ8)+1,DAY(AJ8))</f>
        <v>45200</v>
      </c>
      <c r="AL8" s="9">
        <f>DATE(YEAR(AK8),MONTH(AK8)+1,DAY(AK8))</f>
        <v>45231</v>
      </c>
      <c r="AM8" s="9">
        <f>DATE(YEAR(AL8),MONTH(AL8)+1,DAY(AL8))</f>
        <v>45261</v>
      </c>
      <c r="AN8" s="9">
        <f>DATE(YEAR(AM8),MONTH(AM8)+1,DAY(AM8))</f>
        <v>45292</v>
      </c>
      <c r="AO8" s="9">
        <f>DATE(YEAR(AN8),MONTH(AN8)+1,DAY(AN8))</f>
        <v>45323</v>
      </c>
      <c r="AP8" s="9">
        <f>DATE(YEAR(AO8),MONTH(AO8)+1,DAY(AO8))</f>
        <v>45352</v>
      </c>
      <c r="AQ8" s="9">
        <f>DATE(YEAR(AP8),MONTH(AP8)+1,DAY(AP8))</f>
        <v>45383</v>
      </c>
      <c r="AR8" s="9">
        <f>DATE(YEAR(AQ8),MONTH(AQ8)+1,DAY(AQ8))</f>
        <v>45413</v>
      </c>
      <c r="AS8" s="9">
        <f>DATE(YEAR(AR8),MONTH(AR8)+1,DAY(AR8))</f>
        <v>45444</v>
      </c>
      <c r="AT8" s="9">
        <f>DATE(YEAR(AS8),MONTH(AS8)+1,DAY(AS8))</f>
        <v>45474</v>
      </c>
      <c r="AU8" s="9">
        <f>DATE(YEAR(AT8),MONTH(AT8)+1,DAY(AT8))</f>
        <v>45505</v>
      </c>
      <c r="AV8" s="9">
        <f>DATE(YEAR(AU8),MONTH(AU8)+1,DAY(AU8))</f>
        <v>45536</v>
      </c>
      <c r="AW8" s="9">
        <f>DATE(YEAR(AV8),MONTH(AV8)+1,DAY(AV8))</f>
        <v>45566</v>
      </c>
      <c r="AX8" s="9">
        <f>DATE(YEAR(AW8),MONTH(AW8)+1,DAY(AW8))</f>
        <v>45597</v>
      </c>
      <c r="AY8" s="9">
        <f>DATE(YEAR(AX8),MONTH(AX8)+1,DAY(AX8))</f>
        <v>45627</v>
      </c>
      <c r="AZ8" s="9">
        <f>DATE(YEAR(AY8),MONTH(AY8)+1,DAY(AY8))</f>
        <v>45658</v>
      </c>
      <c r="BA8" s="9">
        <f>DATE(YEAR(AZ8),MONTH(AZ8)+1,DAY(AZ8))</f>
        <v>45689</v>
      </c>
      <c r="BB8" s="9">
        <f>DATE(YEAR(BA8),MONTH(BA8)+1,DAY(BA8))</f>
        <v>45717</v>
      </c>
      <c r="BC8" s="9">
        <f>DATE(YEAR(BB8),MONTH(BB8)+1,DAY(BB8))</f>
        <v>45748</v>
      </c>
      <c r="BD8" s="9">
        <f>DATE(YEAR(BC8),MONTH(BC8)+1,DAY(BC8))</f>
        <v>45778</v>
      </c>
      <c r="BE8" s="9">
        <f>DATE(YEAR(BD8),MONTH(BD8)+1,DAY(BD8))</f>
        <v>45809</v>
      </c>
      <c r="BF8" s="9">
        <f>DATE(YEAR(BE8),MONTH(BE8)+1,DAY(BE8))</f>
        <v>45839</v>
      </c>
      <c r="BG8" s="9">
        <f>DATE(YEAR(BF8),MONTH(BF8)+1,DAY(BF8))</f>
        <v>45870</v>
      </c>
      <c r="BH8" s="9">
        <f>DATE(YEAR(BG8),MONTH(BG8)+1,DAY(BG8))</f>
        <v>45901</v>
      </c>
      <c r="BI8" s="9">
        <f>DATE(YEAR(BH8),MONTH(BH8)+1,DAY(BH8))</f>
        <v>45931</v>
      </c>
      <c r="BJ8" s="9">
        <f>DATE(YEAR(BI8),MONTH(BI8)+1,DAY(BI8))</f>
        <v>45962</v>
      </c>
      <c r="BK8" s="9">
        <f>DATE(YEAR(BJ8),MONTH(BJ8)+1,DAY(BJ8))</f>
        <v>45992</v>
      </c>
      <c r="BL8" s="9">
        <f>DATE(YEAR(BK8),MONTH(BK8)+1,DAY(BK8))</f>
        <v>46023</v>
      </c>
      <c r="BM8" s="9">
        <f>DATE(YEAR(BL8),MONTH(BL8)+1,DAY(BL8))</f>
        <v>46054</v>
      </c>
      <c r="BN8" s="9">
        <f>DATE(YEAR(BM8),MONTH(BM8)+1,DAY(BM8))</f>
        <v>46082</v>
      </c>
      <c r="BO8" s="9">
        <f>DATE(YEAR(BN8),MONTH(BN8)+1,DAY(BN8))</f>
        <v>46113</v>
      </c>
      <c r="BP8" s="9">
        <f>DATE(YEAR(BO8),MONTH(BO8)+1,DAY(BO8))</f>
        <v>46143</v>
      </c>
      <c r="BQ8" s="9">
        <f>DATE(YEAR(BP8),MONTH(BP8)+1,DAY(BP8))</f>
        <v>46174</v>
      </c>
      <c r="BR8" s="9">
        <f>DATE(YEAR(BQ8),MONTH(BQ8)+1,DAY(BQ8))</f>
        <v>46204</v>
      </c>
      <c r="BS8" s="9">
        <f>DATE(YEAR(BR8),MONTH(BR8)+1,DAY(BR8))</f>
        <v>46235</v>
      </c>
      <c r="BT8" s="9">
        <f>DATE(YEAR(BS8),MONTH(BS8)+1,DAY(BS8))</f>
        <v>46266</v>
      </c>
      <c r="BU8" s="9">
        <f>DATE(YEAR(BT8),MONTH(BT8)+1,DAY(BT8))</f>
        <v>46296</v>
      </c>
      <c r="BV8" s="9">
        <f>DATE(YEAR(BU8),MONTH(BU8)+1,DAY(BU8))</f>
        <v>46327</v>
      </c>
      <c r="BW8" s="9">
        <f>DATE(YEAR(BV8),MONTH(BV8)+1,DAY(BV8))</f>
        <v>46357</v>
      </c>
      <c r="BX8" s="9">
        <f>DATE(YEAR(BW8),MONTH(BW8)+1,DAY(BW8))</f>
        <v>46388</v>
      </c>
      <c r="BY8" s="9">
        <f>DATE(YEAR(BX8),MONTH(BX8)+1,DAY(BX8))</f>
        <v>46419</v>
      </c>
      <c r="BZ8" s="9">
        <f>DATE(YEAR(BY8),MONTH(BY8)+1,DAY(BY8))</f>
        <v>46447</v>
      </c>
      <c r="CA8" s="9">
        <f>DATE(YEAR(BZ8),MONTH(BZ8)+1,DAY(BZ8))</f>
        <v>46478</v>
      </c>
      <c r="CB8" s="9">
        <f>DATE(YEAR(CA8),MONTH(CA8)+1,DAY(CA8))</f>
        <v>46508</v>
      </c>
      <c r="CC8" s="9">
        <f>DATE(YEAR(CB8),MONTH(CB8)+1,DAY(CB8))</f>
        <v>46539</v>
      </c>
      <c r="CD8" s="9">
        <f>DATE(YEAR(CC8),MONTH(CC8)+1,DAY(CC8))</f>
        <v>46569</v>
      </c>
      <c r="CE8" s="9">
        <f>DATE(YEAR(CD8),MONTH(CD8)+1,DAY(CD8))</f>
        <v>46600</v>
      </c>
      <c r="CF8" s="9">
        <f>DATE(YEAR(CE8),MONTH(CE8)+1,DAY(CE8))</f>
        <v>46631</v>
      </c>
      <c r="CG8" s="9">
        <f>DATE(YEAR(CF8),MONTH(CF8)+1,DAY(CF8))</f>
        <v>46661</v>
      </c>
      <c r="CH8" s="9">
        <f>DATE(YEAR(CG8),MONTH(CG8)+1,DAY(CG8))</f>
        <v>46692</v>
      </c>
      <c r="CI8" s="9">
        <f>DATE(YEAR(CH8),MONTH(CH8)+1,DAY(CH8))</f>
        <v>46722</v>
      </c>
      <c r="CJ8" s="9">
        <f>DATE(YEAR(CI8),MONTH(CI8)+1,DAY(CI8))</f>
        <v>46753</v>
      </c>
      <c r="CK8" s="9">
        <f>DATE(YEAR(CJ8),MONTH(CJ8)+1,DAY(CJ8))</f>
        <v>46784</v>
      </c>
      <c r="CL8" s="9">
        <f>DATE(YEAR(CK8),MONTH(CK8)+1,DAY(CK8))</f>
        <v>46813</v>
      </c>
      <c r="CM8" s="9">
        <f>DATE(YEAR(CL8),MONTH(CL8)+1,DAY(CL8))</f>
        <v>46844</v>
      </c>
      <c r="CN8" s="9">
        <f>DATE(YEAR(CM8),MONTH(CM8)+1,DAY(CM8))</f>
        <v>46874</v>
      </c>
      <c r="CO8" s="9">
        <f>DATE(YEAR(CN8),MONTH(CN8)+1,DAY(CN8))</f>
        <v>46905</v>
      </c>
      <c r="CP8" s="9">
        <f>DATE(YEAR(CO8),MONTH(CO8)+1,DAY(CO8))</f>
        <v>46935</v>
      </c>
      <c r="CQ8" s="9">
        <f>DATE(YEAR(CP8),MONTH(CP8)+1,DAY(CP8))</f>
        <v>46966</v>
      </c>
      <c r="CR8" s="9">
        <f>DATE(YEAR(CQ8),MONTH(CQ8)+1,DAY(CQ8))</f>
        <v>46997</v>
      </c>
      <c r="CS8" s="9">
        <f>DATE(YEAR(CR8),MONTH(CR8)+1,DAY(CR8))</f>
        <v>47027</v>
      </c>
      <c r="CT8" s="9">
        <f>DATE(YEAR(CS8),MONTH(CS8)+1,DAY(CS8))</f>
        <v>47058</v>
      </c>
      <c r="CU8" s="9">
        <f>DATE(YEAR(CT8),MONTH(CT8)+1,DAY(CT8))</f>
        <v>47088</v>
      </c>
      <c r="CV8" s="9">
        <f>DATE(YEAR(CU8),MONTH(CU8)+1,DAY(CU8))</f>
        <v>47119</v>
      </c>
      <c r="CW8" s="9">
        <f>DATE(YEAR(CV8),MONTH(CV8)+1,DAY(CV8))</f>
        <v>47150</v>
      </c>
      <c r="CX8" s="9">
        <f>DATE(YEAR(CW8),MONTH(CW8)+1,DAY(CW8))</f>
        <v>47178</v>
      </c>
      <c r="CY8" s="9">
        <f>DATE(YEAR(CX8),MONTH(CX8)+1,DAY(CX8))</f>
        <v>47209</v>
      </c>
      <c r="CZ8" s="9">
        <f>DATE(YEAR(CY8),MONTH(CY8)+1,DAY(CY8))</f>
        <v>47239</v>
      </c>
      <c r="DA8" s="9">
        <f>DATE(YEAR(CZ8),MONTH(CZ8)+1,DAY(CZ8))</f>
        <v>47270</v>
      </c>
      <c r="DB8" s="9">
        <f>DATE(YEAR(DA8),MONTH(DA8)+1,DAY(DA8))</f>
        <v>47300</v>
      </c>
      <c r="DC8" s="9">
        <f>DATE(YEAR(DB8),MONTH(DB8)+1,DAY(DB8))</f>
        <v>47331</v>
      </c>
      <c r="DD8" s="9">
        <f>DATE(YEAR(DC8),MONTH(DC8)+1,DAY(DC8))</f>
        <v>47362</v>
      </c>
      <c r="DE8" s="9">
        <f>DATE(YEAR(DD8),MONTH(DD8)+1,DAY(DD8))</f>
        <v>47392</v>
      </c>
      <c r="DF8" s="9">
        <f>DATE(YEAR(DE8),MONTH(DE8)+1,DAY(DE8))</f>
        <v>47423</v>
      </c>
      <c r="DG8" s="9">
        <f>DATE(YEAR(DF8),MONTH(DF8)+1,DAY(DF8))</f>
        <v>47453</v>
      </c>
    </row>
    <row r="9">
      <c r="C9" s="6">
        <f>CONFIG!$C$14</f>
        <v>0</v>
      </c>
      <c r="D9" s="10">
        <f>((CONFIG!$G14*Commandes!D9)+IF(ROUND((D$8-CONFIG!$D$7)/31,0)&gt;=(CONFIG!$E14+CONFIG!$F14),INDEX(Commandes!$D9:$DG9,,COLUMN(D$8)-COLUMN($D$8)+1-(CONFIG!$E14+CONFIG!$F14)),0)*CONFIG!$H14)*CONFIG!$D14</f>
        <v>0</v>
      </c>
      <c r="E9" s="10">
        <f>((CONFIG!$G14*Commandes!E9)+IF(ROUND((E$8-CONFIG!$D$7)/31,0)&gt;=(CONFIG!$E14+CONFIG!$F14),INDEX(Commandes!$D9:$DG9,,COLUMN(E$8)-COLUMN($D$8)+1-(CONFIG!$E14+CONFIG!$F14)),0)*CONFIG!$H14)*CONFIG!$D14</f>
        <v>0</v>
      </c>
      <c r="F9" s="10">
        <f>((CONFIG!$G14*Commandes!F9)+IF(ROUND((F$8-CONFIG!$D$7)/31,0)&gt;=(CONFIG!$E14+CONFIG!$F14),INDEX(Commandes!$D9:$DG9,,COLUMN(F$8)-COLUMN($D$8)+1-(CONFIG!$E14+CONFIG!$F14)),0)*CONFIG!$H14)*CONFIG!$D14</f>
        <v>0</v>
      </c>
      <c r="G9" s="10">
        <f>((CONFIG!$G14*Commandes!G9)+IF(ROUND((G$8-CONFIG!$D$7)/31,0)&gt;=(CONFIG!$E14+CONFIG!$F14),INDEX(Commandes!$D9:$DG9,,COLUMN(G$8)-COLUMN($D$8)+1-(CONFIG!$E14+CONFIG!$F14)),0)*CONFIG!$H14)*CONFIG!$D14</f>
        <v>0</v>
      </c>
      <c r="H9" s="10">
        <f>((CONFIG!$G14*Commandes!H9)+IF(ROUND((H$8-CONFIG!$D$7)/31,0)&gt;=(CONFIG!$E14+CONFIG!$F14),INDEX(Commandes!$D9:$DG9,,COLUMN(H$8)-COLUMN($D$8)+1-(CONFIG!$E14+CONFIG!$F14)),0)*CONFIG!$H14)*CONFIG!$D14</f>
        <v>0</v>
      </c>
      <c r="I9" s="10">
        <f>((CONFIG!$G14*Commandes!I9)+IF(ROUND((I$8-CONFIG!$D$7)/31,0)&gt;=(CONFIG!$E14+CONFIG!$F14),INDEX(Commandes!$D9:$DG9,,COLUMN(I$8)-COLUMN($D$8)+1-(CONFIG!$E14+CONFIG!$F14)),0)*CONFIG!$H14)*CONFIG!$D14</f>
        <v>0</v>
      </c>
      <c r="J9" s="10">
        <f>((CONFIG!$G14*Commandes!J9)+IF(ROUND((J$8-CONFIG!$D$7)/31,0)&gt;=(CONFIG!$E14+CONFIG!$F14),INDEX(Commandes!$D9:$DG9,,COLUMN(J$8)-COLUMN($D$8)+1-(CONFIG!$E14+CONFIG!$F14)),0)*CONFIG!$H14)*CONFIG!$D14</f>
        <v>0</v>
      </c>
      <c r="K9" s="10">
        <f>((CONFIG!$G14*Commandes!K9)+IF(ROUND((K$8-CONFIG!$D$7)/31,0)&gt;=(CONFIG!$E14+CONFIG!$F14),INDEX(Commandes!$D9:$DG9,,COLUMN(K$8)-COLUMN($D$8)+1-(CONFIG!$E14+CONFIG!$F14)),0)*CONFIG!$H14)*CONFIG!$D14</f>
        <v>0</v>
      </c>
      <c r="L9" s="10">
        <f>((CONFIG!$G14*Commandes!L9)+IF(ROUND((L$8-CONFIG!$D$7)/31,0)&gt;=(CONFIG!$E14+CONFIG!$F14),INDEX(Commandes!$D9:$DG9,,COLUMN(L$8)-COLUMN($D$8)+1-(CONFIG!$E14+CONFIG!$F14)),0)*CONFIG!$H14)*CONFIG!$D14</f>
        <v>0</v>
      </c>
      <c r="M9" s="10">
        <f>((CONFIG!$G14*Commandes!M9)+IF(ROUND((M$8-CONFIG!$D$7)/31,0)&gt;=(CONFIG!$E14+CONFIG!$F14),INDEX(Commandes!$D9:$DG9,,COLUMN(M$8)-COLUMN($D$8)+1-(CONFIG!$E14+CONFIG!$F14)),0)*CONFIG!$H14)*CONFIG!$D14</f>
        <v>0</v>
      </c>
      <c r="N9" s="10">
        <f>((CONFIG!$G14*Commandes!N9)+IF(ROUND((N$8-CONFIG!$D$7)/31,0)&gt;=(CONFIG!$E14+CONFIG!$F14),INDEX(Commandes!$D9:$DG9,,COLUMN(N$8)-COLUMN($D$8)+1-(CONFIG!$E14+CONFIG!$F14)),0)*CONFIG!$H14)*CONFIG!$D14</f>
        <v>0</v>
      </c>
      <c r="O9" s="10">
        <f>((CONFIG!$G14*Commandes!O9)+IF(ROUND((O$8-CONFIG!$D$7)/31,0)&gt;=(CONFIG!$E14+CONFIG!$F14),INDEX(Commandes!$D9:$DG9,,COLUMN(O$8)-COLUMN($D$8)+1-(CONFIG!$E14+CONFIG!$F14)),0)*CONFIG!$H14)*CONFIG!$D14</f>
        <v>0</v>
      </c>
      <c r="P9" s="10">
        <f>((CONFIG!$G14*Commandes!P9)+IF(ROUND((P$8-CONFIG!$D$7)/31,0)&gt;=(CONFIG!$E14+CONFIG!$F14),INDEX(Commandes!$D9:$DG9,,COLUMN(P$8)-COLUMN($D$8)+1-(CONFIG!$E14+CONFIG!$F14)),0)*CONFIG!$H14)*CONFIG!$D14</f>
        <v>0</v>
      </c>
      <c r="Q9" s="10">
        <f>((CONFIG!$G14*Commandes!Q9)+IF(ROUND((Q$8-CONFIG!$D$7)/31,0)&gt;=(CONFIG!$E14+CONFIG!$F14),INDEX(Commandes!$D9:$DG9,,COLUMN(Q$8)-COLUMN($D$8)+1-(CONFIG!$E14+CONFIG!$F14)),0)*CONFIG!$H14)*CONFIG!$D14</f>
        <v>0</v>
      </c>
      <c r="R9" s="10">
        <f>((CONFIG!$G14*Commandes!R9)+IF(ROUND((R$8-CONFIG!$D$7)/31,0)&gt;=(CONFIG!$E14+CONFIG!$F14),INDEX(Commandes!$D9:$DG9,,COLUMN(R$8)-COLUMN($D$8)+1-(CONFIG!$E14+CONFIG!$F14)),0)*CONFIG!$H14)*CONFIG!$D14</f>
        <v>0</v>
      </c>
      <c r="S9" s="10">
        <f>((CONFIG!$G14*Commandes!S9)+IF(ROUND((S$8-CONFIG!$D$7)/31,0)&gt;=(CONFIG!$E14+CONFIG!$F14),INDEX(Commandes!$D9:$DG9,,COLUMN(S$8)-COLUMN($D$8)+1-(CONFIG!$E14+CONFIG!$F14)),0)*CONFIG!$H14)*CONFIG!$D14</f>
        <v>0</v>
      </c>
      <c r="T9" s="10">
        <f>((CONFIG!$G14*Commandes!T9)+IF(ROUND((T$8-CONFIG!$D$7)/31,0)&gt;=(CONFIG!$E14+CONFIG!$F14),INDEX(Commandes!$D9:$DG9,,COLUMN(T$8)-COLUMN($D$8)+1-(CONFIG!$E14+CONFIG!$F14)),0)*CONFIG!$H14)*CONFIG!$D14</f>
        <v>0</v>
      </c>
      <c r="U9" s="10">
        <f>((CONFIG!$G14*Commandes!U9)+IF(ROUND((U$8-CONFIG!$D$7)/31,0)&gt;=(CONFIG!$E14+CONFIG!$F14),INDEX(Commandes!$D9:$DG9,,COLUMN(U$8)-COLUMN($D$8)+1-(CONFIG!$E14+CONFIG!$F14)),0)*CONFIG!$H14)*CONFIG!$D14</f>
        <v>0</v>
      </c>
      <c r="V9" s="10">
        <f>((CONFIG!$G14*Commandes!V9)+IF(ROUND((V$8-CONFIG!$D$7)/31,0)&gt;=(CONFIG!$E14+CONFIG!$F14),INDEX(Commandes!$D9:$DG9,,COLUMN(V$8)-COLUMN($D$8)+1-(CONFIG!$E14+CONFIG!$F14)),0)*CONFIG!$H14)*CONFIG!$D14</f>
        <v>0</v>
      </c>
      <c r="W9" s="10">
        <f>((CONFIG!$G14*Commandes!W9)+IF(ROUND((W$8-CONFIG!$D$7)/31,0)&gt;=(CONFIG!$E14+CONFIG!$F14),INDEX(Commandes!$D9:$DG9,,COLUMN(W$8)-COLUMN($D$8)+1-(CONFIG!$E14+CONFIG!$F14)),0)*CONFIG!$H14)*CONFIG!$D14</f>
        <v>0</v>
      </c>
      <c r="X9" s="10">
        <f>((CONFIG!$G14*Commandes!X9)+IF(ROUND((X$8-CONFIG!$D$7)/31,0)&gt;=(CONFIG!$E14+CONFIG!$F14),INDEX(Commandes!$D9:$DG9,,COLUMN(X$8)-COLUMN($D$8)+1-(CONFIG!$E14+CONFIG!$F14)),0)*CONFIG!$H14)*CONFIG!$D14</f>
        <v>0</v>
      </c>
      <c r="Y9" s="10">
        <f>((CONFIG!$G14*Commandes!Y9)+IF(ROUND((Y$8-CONFIG!$D$7)/31,0)&gt;=(CONFIG!$E14+CONFIG!$F14),INDEX(Commandes!$D9:$DG9,,COLUMN(Y$8)-COLUMN($D$8)+1-(CONFIG!$E14+CONFIG!$F14)),0)*CONFIG!$H14)*CONFIG!$D14</f>
        <v>0</v>
      </c>
      <c r="Z9" s="10">
        <f>((CONFIG!$G14*Commandes!Z9)+IF(ROUND((Z$8-CONFIG!$D$7)/31,0)&gt;=(CONFIG!$E14+CONFIG!$F14),INDEX(Commandes!$D9:$DG9,,COLUMN(Z$8)-COLUMN($D$8)+1-(CONFIG!$E14+CONFIG!$F14)),0)*CONFIG!$H14)*CONFIG!$D14</f>
        <v>0</v>
      </c>
      <c r="AA9" s="10">
        <f>((CONFIG!$G14*Commandes!AA9)+IF(ROUND((AA$8-CONFIG!$D$7)/31,0)&gt;=(CONFIG!$E14+CONFIG!$F14),INDEX(Commandes!$D9:$DG9,,COLUMN(AA$8)-COLUMN($D$8)+1-(CONFIG!$E14+CONFIG!$F14)),0)*CONFIG!$H14)*CONFIG!$D14</f>
        <v>0</v>
      </c>
      <c r="AB9" s="10">
        <f>((CONFIG!$G14*Commandes!AB9)+IF(ROUND((AB$8-CONFIG!$D$7)/31,0)&gt;=(CONFIG!$E14+CONFIG!$F14),INDEX(Commandes!$D9:$DG9,,COLUMN(AB$8)-COLUMN($D$8)+1-(CONFIG!$E14+CONFIG!$F14)),0)*CONFIG!$H14)*CONFIG!$D14</f>
        <v>0</v>
      </c>
      <c r="AC9" s="10">
        <f>((CONFIG!$G14*Commandes!AC9)+IF(ROUND((AC$8-CONFIG!$D$7)/31,0)&gt;=(CONFIG!$E14+CONFIG!$F14),INDEX(Commandes!$D9:$DG9,,COLUMN(AC$8)-COLUMN($D$8)+1-(CONFIG!$E14+CONFIG!$F14)),0)*CONFIG!$H14)*CONFIG!$D14</f>
        <v>0</v>
      </c>
      <c r="AD9" s="10">
        <f>((CONFIG!$G14*Commandes!AD9)+IF(ROUND((AD$8-CONFIG!$D$7)/31,0)&gt;=(CONFIG!$E14+CONFIG!$F14),INDEX(Commandes!$D9:$DG9,,COLUMN(AD$8)-COLUMN($D$8)+1-(CONFIG!$E14+CONFIG!$F14)),0)*CONFIG!$H14)*CONFIG!$D14</f>
        <v>0</v>
      </c>
      <c r="AE9" s="10">
        <f>((CONFIG!$G14*Commandes!AE9)+IF(ROUND((AE$8-CONFIG!$D$7)/31,0)&gt;=(CONFIG!$E14+CONFIG!$F14),INDEX(Commandes!$D9:$DG9,,COLUMN(AE$8)-COLUMN($D$8)+1-(CONFIG!$E14+CONFIG!$F14)),0)*CONFIG!$H14)*CONFIG!$D14</f>
        <v>0</v>
      </c>
      <c r="AF9" s="10">
        <f>((CONFIG!$G14*Commandes!AF9)+IF(ROUND((AF$8-CONFIG!$D$7)/31,0)&gt;=(CONFIG!$E14+CONFIG!$F14),INDEX(Commandes!$D9:$DG9,,COLUMN(AF$8)-COLUMN($D$8)+1-(CONFIG!$E14+CONFIG!$F14)),0)*CONFIG!$H14)*CONFIG!$D14</f>
        <v>0</v>
      </c>
      <c r="AG9" s="10">
        <f>((CONFIG!$G14*Commandes!AG9)+IF(ROUND((AG$8-CONFIG!$D$7)/31,0)&gt;=(CONFIG!$E14+CONFIG!$F14),INDEX(Commandes!$D9:$DG9,,COLUMN(AG$8)-COLUMN($D$8)+1-(CONFIG!$E14+CONFIG!$F14)),0)*CONFIG!$H14)*CONFIG!$D14</f>
        <v>0</v>
      </c>
      <c r="AH9" s="10">
        <f>((CONFIG!$G14*Commandes!AH9)+IF(ROUND((AH$8-CONFIG!$D$7)/31,0)&gt;=(CONFIG!$E14+CONFIG!$F14),INDEX(Commandes!$D9:$DG9,,COLUMN(AH$8)-COLUMN($D$8)+1-(CONFIG!$E14+CONFIG!$F14)),0)*CONFIG!$H14)*CONFIG!$D14</f>
        <v>0</v>
      </c>
      <c r="AI9" s="10">
        <f>((CONFIG!$G14*Commandes!AI9)+IF(ROUND((AI$8-CONFIG!$D$7)/31,0)&gt;=(CONFIG!$E14+CONFIG!$F14),INDEX(Commandes!$D9:$DG9,,COLUMN(AI$8)-COLUMN($D$8)+1-(CONFIG!$E14+CONFIG!$F14)),0)*CONFIG!$H14)*CONFIG!$D14</f>
        <v>0</v>
      </c>
      <c r="AJ9" s="10">
        <f>((CONFIG!$G14*Commandes!AJ9)+IF(ROUND((AJ$8-CONFIG!$D$7)/31,0)&gt;=(CONFIG!$E14+CONFIG!$F14),INDEX(Commandes!$D9:$DG9,,COLUMN(AJ$8)-COLUMN($D$8)+1-(CONFIG!$E14+CONFIG!$F14)),0)*CONFIG!$H14)*CONFIG!$D14</f>
        <v>0</v>
      </c>
      <c r="AK9" s="10">
        <f>((CONFIG!$G14*Commandes!AK9)+IF(ROUND((AK$8-CONFIG!$D$7)/31,0)&gt;=(CONFIG!$E14+CONFIG!$F14),INDEX(Commandes!$D9:$DG9,,COLUMN(AK$8)-COLUMN($D$8)+1-(CONFIG!$E14+CONFIG!$F14)),0)*CONFIG!$H14)*CONFIG!$D14</f>
        <v>0</v>
      </c>
      <c r="AL9" s="10">
        <f>((CONFIG!$G14*Commandes!AL9)+IF(ROUND((AL$8-CONFIG!$D$7)/31,0)&gt;=(CONFIG!$E14+CONFIG!$F14),INDEX(Commandes!$D9:$DG9,,COLUMN(AL$8)-COLUMN($D$8)+1-(CONFIG!$E14+CONFIG!$F14)),0)*CONFIG!$H14)*CONFIG!$D14</f>
        <v>0</v>
      </c>
      <c r="AM9" s="10">
        <f>((CONFIG!$G14*Commandes!AM9)+IF(ROUND((AM$8-CONFIG!$D$7)/31,0)&gt;=(CONFIG!$E14+CONFIG!$F14),INDEX(Commandes!$D9:$DG9,,COLUMN(AM$8)-COLUMN($D$8)+1-(CONFIG!$E14+CONFIG!$F14)),0)*CONFIG!$H14)*CONFIG!$D14</f>
        <v>0</v>
      </c>
      <c r="AN9" s="10">
        <f>((CONFIG!$G14*Commandes!AN9)+IF(ROUND((AN$8-CONFIG!$D$7)/31,0)&gt;=(CONFIG!$E14+CONFIG!$F14),INDEX(Commandes!$D9:$DG9,,COLUMN(AN$8)-COLUMN($D$8)+1-(CONFIG!$E14+CONFIG!$F14)),0)*CONFIG!$H14)*CONFIG!$D14</f>
        <v>0</v>
      </c>
      <c r="AO9" s="10">
        <f>((CONFIG!$G14*Commandes!AO9)+IF(ROUND((AO$8-CONFIG!$D$7)/31,0)&gt;=(CONFIG!$E14+CONFIG!$F14),INDEX(Commandes!$D9:$DG9,,COLUMN(AO$8)-COLUMN($D$8)+1-(CONFIG!$E14+CONFIG!$F14)),0)*CONFIG!$H14)*CONFIG!$D14</f>
        <v>0</v>
      </c>
      <c r="AP9" s="10">
        <f>((CONFIG!$G14*Commandes!AP9)+IF(ROUND((AP$8-CONFIG!$D$7)/31,0)&gt;=(CONFIG!$E14+CONFIG!$F14),INDEX(Commandes!$D9:$DG9,,COLUMN(AP$8)-COLUMN($D$8)+1-(CONFIG!$E14+CONFIG!$F14)),0)*CONFIG!$H14)*CONFIG!$D14</f>
        <v>0</v>
      </c>
      <c r="AQ9" s="10">
        <f>((CONFIG!$G14*Commandes!AQ9)+IF(ROUND((AQ$8-CONFIG!$D$7)/31,0)&gt;=(CONFIG!$E14+CONFIG!$F14),INDEX(Commandes!$D9:$DG9,,COLUMN(AQ$8)-COLUMN($D$8)+1-(CONFIG!$E14+CONFIG!$F14)),0)*CONFIG!$H14)*CONFIG!$D14</f>
        <v>0</v>
      </c>
      <c r="AR9" s="10">
        <f>((CONFIG!$G14*Commandes!AR9)+IF(ROUND((AR$8-CONFIG!$D$7)/31,0)&gt;=(CONFIG!$E14+CONFIG!$F14),INDEX(Commandes!$D9:$DG9,,COLUMN(AR$8)-COLUMN($D$8)+1-(CONFIG!$E14+CONFIG!$F14)),0)*CONFIG!$H14)*CONFIG!$D14</f>
        <v>0</v>
      </c>
      <c r="AS9" s="10">
        <f>((CONFIG!$G14*Commandes!AS9)+IF(ROUND((AS$8-CONFIG!$D$7)/31,0)&gt;=(CONFIG!$E14+CONFIG!$F14),INDEX(Commandes!$D9:$DG9,,COLUMN(AS$8)-COLUMN($D$8)+1-(CONFIG!$E14+CONFIG!$F14)),0)*CONFIG!$H14)*CONFIG!$D14</f>
        <v>0</v>
      </c>
      <c r="AT9" s="10">
        <f>((CONFIG!$G14*Commandes!AT9)+IF(ROUND((AT$8-CONFIG!$D$7)/31,0)&gt;=(CONFIG!$E14+CONFIG!$F14),INDEX(Commandes!$D9:$DG9,,COLUMN(AT$8)-COLUMN($D$8)+1-(CONFIG!$E14+CONFIG!$F14)),0)*CONFIG!$H14)*CONFIG!$D14</f>
        <v>0</v>
      </c>
      <c r="AU9" s="10">
        <f>((CONFIG!$G14*Commandes!AU9)+IF(ROUND((AU$8-CONFIG!$D$7)/31,0)&gt;=(CONFIG!$E14+CONFIG!$F14),INDEX(Commandes!$D9:$DG9,,COLUMN(AU$8)-COLUMN($D$8)+1-(CONFIG!$E14+CONFIG!$F14)),0)*CONFIG!$H14)*CONFIG!$D14</f>
        <v>0</v>
      </c>
      <c r="AV9" s="10">
        <f>((CONFIG!$G14*Commandes!AV9)+IF(ROUND((AV$8-CONFIG!$D$7)/31,0)&gt;=(CONFIG!$E14+CONFIG!$F14),INDEX(Commandes!$D9:$DG9,,COLUMN(AV$8)-COLUMN($D$8)+1-(CONFIG!$E14+CONFIG!$F14)),0)*CONFIG!$H14)*CONFIG!$D14</f>
        <v>0</v>
      </c>
      <c r="AW9" s="10">
        <f>((CONFIG!$G14*Commandes!AW9)+IF(ROUND((AW$8-CONFIG!$D$7)/31,0)&gt;=(CONFIG!$E14+CONFIG!$F14),INDEX(Commandes!$D9:$DG9,,COLUMN(AW$8)-COLUMN($D$8)+1-(CONFIG!$E14+CONFIG!$F14)),0)*CONFIG!$H14)*CONFIG!$D14</f>
        <v>0</v>
      </c>
      <c r="AX9" s="10">
        <f>((CONFIG!$G14*Commandes!AX9)+IF(ROUND((AX$8-CONFIG!$D$7)/31,0)&gt;=(CONFIG!$E14+CONFIG!$F14),INDEX(Commandes!$D9:$DG9,,COLUMN(AX$8)-COLUMN($D$8)+1-(CONFIG!$E14+CONFIG!$F14)),0)*CONFIG!$H14)*CONFIG!$D14</f>
        <v>0</v>
      </c>
      <c r="AY9" s="10">
        <f>((CONFIG!$G14*Commandes!AY9)+IF(ROUND((AY$8-CONFIG!$D$7)/31,0)&gt;=(CONFIG!$E14+CONFIG!$F14),INDEX(Commandes!$D9:$DG9,,COLUMN(AY$8)-COLUMN($D$8)+1-(CONFIG!$E14+CONFIG!$F14)),0)*CONFIG!$H14)*CONFIG!$D14</f>
        <v>0</v>
      </c>
      <c r="AZ9" s="10">
        <f>((CONFIG!$G14*Commandes!AZ9)+IF(ROUND((AZ$8-CONFIG!$D$7)/31,0)&gt;=(CONFIG!$E14+CONFIG!$F14),INDEX(Commandes!$D9:$DG9,,COLUMN(AZ$8)-COLUMN($D$8)+1-(CONFIG!$E14+CONFIG!$F14)),0)*CONFIG!$H14)*CONFIG!$D14</f>
        <v>0</v>
      </c>
      <c r="BA9" s="10">
        <f>((CONFIG!$G14*Commandes!BA9)+IF(ROUND((BA$8-CONFIG!$D$7)/31,0)&gt;=(CONFIG!$E14+CONFIG!$F14),INDEX(Commandes!$D9:$DG9,,COLUMN(BA$8)-COLUMN($D$8)+1-(CONFIG!$E14+CONFIG!$F14)),0)*CONFIG!$H14)*CONFIG!$D14</f>
        <v>0</v>
      </c>
      <c r="BB9" s="10">
        <f>((CONFIG!$G14*Commandes!BB9)+IF(ROUND((BB$8-CONFIG!$D$7)/31,0)&gt;=(CONFIG!$E14+CONFIG!$F14),INDEX(Commandes!$D9:$DG9,,COLUMN(BB$8)-COLUMN($D$8)+1-(CONFIG!$E14+CONFIG!$F14)),0)*CONFIG!$H14)*CONFIG!$D14</f>
        <v>0</v>
      </c>
      <c r="BC9" s="10">
        <f>((CONFIG!$G14*Commandes!BC9)+IF(ROUND((BC$8-CONFIG!$D$7)/31,0)&gt;=(CONFIG!$E14+CONFIG!$F14),INDEX(Commandes!$D9:$DG9,,COLUMN(BC$8)-COLUMN($D$8)+1-(CONFIG!$E14+CONFIG!$F14)),0)*CONFIG!$H14)*CONFIG!$D14</f>
        <v>0</v>
      </c>
      <c r="BD9" s="10">
        <f>((CONFIG!$G14*Commandes!BD9)+IF(ROUND((BD$8-CONFIG!$D$7)/31,0)&gt;=(CONFIG!$E14+CONFIG!$F14),INDEX(Commandes!$D9:$DG9,,COLUMN(BD$8)-COLUMN($D$8)+1-(CONFIG!$E14+CONFIG!$F14)),0)*CONFIG!$H14)*CONFIG!$D14</f>
        <v>0</v>
      </c>
      <c r="BE9" s="10">
        <f>((CONFIG!$G14*Commandes!BE9)+IF(ROUND((BE$8-CONFIG!$D$7)/31,0)&gt;=(CONFIG!$E14+CONFIG!$F14),INDEX(Commandes!$D9:$DG9,,COLUMN(BE$8)-COLUMN($D$8)+1-(CONFIG!$E14+CONFIG!$F14)),0)*CONFIG!$H14)*CONFIG!$D14</f>
        <v>0</v>
      </c>
      <c r="BF9" s="10">
        <f>((CONFIG!$G14*Commandes!BF9)+IF(ROUND((BF$8-CONFIG!$D$7)/31,0)&gt;=(CONFIG!$E14+CONFIG!$F14),INDEX(Commandes!$D9:$DG9,,COLUMN(BF$8)-COLUMN($D$8)+1-(CONFIG!$E14+CONFIG!$F14)),0)*CONFIG!$H14)*CONFIG!$D14</f>
        <v>0</v>
      </c>
      <c r="BG9" s="10">
        <f>((CONFIG!$G14*Commandes!BG9)+IF(ROUND((BG$8-CONFIG!$D$7)/31,0)&gt;=(CONFIG!$E14+CONFIG!$F14),INDEX(Commandes!$D9:$DG9,,COLUMN(BG$8)-COLUMN($D$8)+1-(CONFIG!$E14+CONFIG!$F14)),0)*CONFIG!$H14)*CONFIG!$D14</f>
        <v>0</v>
      </c>
      <c r="BH9" s="10">
        <f>((CONFIG!$G14*Commandes!BH9)+IF(ROUND((BH$8-CONFIG!$D$7)/31,0)&gt;=(CONFIG!$E14+CONFIG!$F14),INDEX(Commandes!$D9:$DG9,,COLUMN(BH$8)-COLUMN($D$8)+1-(CONFIG!$E14+CONFIG!$F14)),0)*CONFIG!$H14)*CONFIG!$D14</f>
        <v>0</v>
      </c>
      <c r="BI9" s="10">
        <f>((CONFIG!$G14*Commandes!BI9)+IF(ROUND((BI$8-CONFIG!$D$7)/31,0)&gt;=(CONFIG!$E14+CONFIG!$F14),INDEX(Commandes!$D9:$DG9,,COLUMN(BI$8)-COLUMN($D$8)+1-(CONFIG!$E14+CONFIG!$F14)),0)*CONFIG!$H14)*CONFIG!$D14</f>
        <v>0</v>
      </c>
      <c r="BJ9" s="10">
        <f>((CONFIG!$G14*Commandes!BJ9)+IF(ROUND((BJ$8-CONFIG!$D$7)/31,0)&gt;=(CONFIG!$E14+CONFIG!$F14),INDEX(Commandes!$D9:$DG9,,COLUMN(BJ$8)-COLUMN($D$8)+1-(CONFIG!$E14+CONFIG!$F14)),0)*CONFIG!$H14)*CONFIG!$D14</f>
        <v>0</v>
      </c>
      <c r="BK9" s="10">
        <f>((CONFIG!$G14*Commandes!BK9)+IF(ROUND((BK$8-CONFIG!$D$7)/31,0)&gt;=(CONFIG!$E14+CONFIG!$F14),INDEX(Commandes!$D9:$DG9,,COLUMN(BK$8)-COLUMN($D$8)+1-(CONFIG!$E14+CONFIG!$F14)),0)*CONFIG!$H14)*CONFIG!$D14</f>
        <v>0</v>
      </c>
      <c r="BL9" s="10">
        <f>((CONFIG!$G14*Commandes!BL9)+IF(ROUND((BL$8-CONFIG!$D$7)/31,0)&gt;=(CONFIG!$E14+CONFIG!$F14),INDEX(Commandes!$D9:$DG9,,COLUMN(BL$8)-COLUMN($D$8)+1-(CONFIG!$E14+CONFIG!$F14)),0)*CONFIG!$H14)*CONFIG!$D14</f>
        <v>0</v>
      </c>
      <c r="BM9" s="10">
        <f>((CONFIG!$G14*Commandes!BM9)+IF(ROUND((BM$8-CONFIG!$D$7)/31,0)&gt;=(CONFIG!$E14+CONFIG!$F14),INDEX(Commandes!$D9:$DG9,,COLUMN(BM$8)-COLUMN($D$8)+1-(CONFIG!$E14+CONFIG!$F14)),0)*CONFIG!$H14)*CONFIG!$D14</f>
        <v>0</v>
      </c>
      <c r="BN9" s="10">
        <f>((CONFIG!$G14*Commandes!BN9)+IF(ROUND((BN$8-CONFIG!$D$7)/31,0)&gt;=(CONFIG!$E14+CONFIG!$F14),INDEX(Commandes!$D9:$DG9,,COLUMN(BN$8)-COLUMN($D$8)+1-(CONFIG!$E14+CONFIG!$F14)),0)*CONFIG!$H14)*CONFIG!$D14</f>
        <v>0</v>
      </c>
      <c r="BO9" s="10">
        <f>((CONFIG!$G14*Commandes!BO9)+IF(ROUND((BO$8-CONFIG!$D$7)/31,0)&gt;=(CONFIG!$E14+CONFIG!$F14),INDEX(Commandes!$D9:$DG9,,COLUMN(BO$8)-COLUMN($D$8)+1-(CONFIG!$E14+CONFIG!$F14)),0)*CONFIG!$H14)*CONFIG!$D14</f>
        <v>0</v>
      </c>
      <c r="BP9" s="10">
        <f>((CONFIG!$G14*Commandes!BP9)+IF(ROUND((BP$8-CONFIG!$D$7)/31,0)&gt;=(CONFIG!$E14+CONFIG!$F14),INDEX(Commandes!$D9:$DG9,,COLUMN(BP$8)-COLUMN($D$8)+1-(CONFIG!$E14+CONFIG!$F14)),0)*CONFIG!$H14)*CONFIG!$D14</f>
        <v>0</v>
      </c>
      <c r="BQ9" s="10">
        <f>((CONFIG!$G14*Commandes!BQ9)+IF(ROUND((BQ$8-CONFIG!$D$7)/31,0)&gt;=(CONFIG!$E14+CONFIG!$F14),INDEX(Commandes!$D9:$DG9,,COLUMN(BQ$8)-COLUMN($D$8)+1-(CONFIG!$E14+CONFIG!$F14)),0)*CONFIG!$H14)*CONFIG!$D14</f>
        <v>0</v>
      </c>
      <c r="BR9" s="10">
        <f>((CONFIG!$G14*Commandes!BR9)+IF(ROUND((BR$8-CONFIG!$D$7)/31,0)&gt;=(CONFIG!$E14+CONFIG!$F14),INDEX(Commandes!$D9:$DG9,,COLUMN(BR$8)-COLUMN($D$8)+1-(CONFIG!$E14+CONFIG!$F14)),0)*CONFIG!$H14)*CONFIG!$D14</f>
        <v>0</v>
      </c>
      <c r="BS9" s="10">
        <f>((CONFIG!$G14*Commandes!BS9)+IF(ROUND((BS$8-CONFIG!$D$7)/31,0)&gt;=(CONFIG!$E14+CONFIG!$F14),INDEX(Commandes!$D9:$DG9,,COLUMN(BS$8)-COLUMN($D$8)+1-(CONFIG!$E14+CONFIG!$F14)),0)*CONFIG!$H14)*CONFIG!$D14</f>
        <v>0</v>
      </c>
      <c r="BT9" s="10">
        <f>((CONFIG!$G14*Commandes!BT9)+IF(ROUND((BT$8-CONFIG!$D$7)/31,0)&gt;=(CONFIG!$E14+CONFIG!$F14),INDEX(Commandes!$D9:$DG9,,COLUMN(BT$8)-COLUMN($D$8)+1-(CONFIG!$E14+CONFIG!$F14)),0)*CONFIG!$H14)*CONFIG!$D14</f>
        <v>0</v>
      </c>
      <c r="BU9" s="10">
        <f>((CONFIG!$G14*Commandes!BU9)+IF(ROUND((BU$8-CONFIG!$D$7)/31,0)&gt;=(CONFIG!$E14+CONFIG!$F14),INDEX(Commandes!$D9:$DG9,,COLUMN(BU$8)-COLUMN($D$8)+1-(CONFIG!$E14+CONFIG!$F14)),0)*CONFIG!$H14)*CONFIG!$D14</f>
        <v>0</v>
      </c>
      <c r="BV9" s="10">
        <f>((CONFIG!$G14*Commandes!BV9)+IF(ROUND((BV$8-CONFIG!$D$7)/31,0)&gt;=(CONFIG!$E14+CONFIG!$F14),INDEX(Commandes!$D9:$DG9,,COLUMN(BV$8)-COLUMN($D$8)+1-(CONFIG!$E14+CONFIG!$F14)),0)*CONFIG!$H14)*CONFIG!$D14</f>
        <v>0</v>
      </c>
      <c r="BW9" s="10">
        <f>((CONFIG!$G14*Commandes!BW9)+IF(ROUND((BW$8-CONFIG!$D$7)/31,0)&gt;=(CONFIG!$E14+CONFIG!$F14),INDEX(Commandes!$D9:$DG9,,COLUMN(BW$8)-COLUMN($D$8)+1-(CONFIG!$E14+CONFIG!$F14)),0)*CONFIG!$H14)*CONFIG!$D14</f>
        <v>0</v>
      </c>
      <c r="BX9" s="10">
        <f>((CONFIG!$G14*Commandes!BX9)+IF(ROUND((BX$8-CONFIG!$D$7)/31,0)&gt;=(CONFIG!$E14+CONFIG!$F14),INDEX(Commandes!$D9:$DG9,,COLUMN(BX$8)-COLUMN($D$8)+1-(CONFIG!$E14+CONFIG!$F14)),0)*CONFIG!$H14)*CONFIG!$D14</f>
        <v>0</v>
      </c>
      <c r="BY9" s="10">
        <f>((CONFIG!$G14*Commandes!BY9)+IF(ROUND((BY$8-CONFIG!$D$7)/31,0)&gt;=(CONFIG!$E14+CONFIG!$F14),INDEX(Commandes!$D9:$DG9,,COLUMN(BY$8)-COLUMN($D$8)+1-(CONFIG!$E14+CONFIG!$F14)),0)*CONFIG!$H14)*CONFIG!$D14</f>
        <v>0</v>
      </c>
      <c r="BZ9" s="10">
        <f>((CONFIG!$G14*Commandes!BZ9)+IF(ROUND((BZ$8-CONFIG!$D$7)/31,0)&gt;=(CONFIG!$E14+CONFIG!$F14),INDEX(Commandes!$D9:$DG9,,COLUMN(BZ$8)-COLUMN($D$8)+1-(CONFIG!$E14+CONFIG!$F14)),0)*CONFIG!$H14)*CONFIG!$D14</f>
        <v>0</v>
      </c>
      <c r="CA9" s="10">
        <f>((CONFIG!$G14*Commandes!CA9)+IF(ROUND((CA$8-CONFIG!$D$7)/31,0)&gt;=(CONFIG!$E14+CONFIG!$F14),INDEX(Commandes!$D9:$DG9,,COLUMN(CA$8)-COLUMN($D$8)+1-(CONFIG!$E14+CONFIG!$F14)),0)*CONFIG!$H14)*CONFIG!$D14</f>
        <v>0</v>
      </c>
      <c r="CB9" s="10">
        <f>((CONFIG!$G14*Commandes!CB9)+IF(ROUND((CB$8-CONFIG!$D$7)/31,0)&gt;=(CONFIG!$E14+CONFIG!$F14),INDEX(Commandes!$D9:$DG9,,COLUMN(CB$8)-COLUMN($D$8)+1-(CONFIG!$E14+CONFIG!$F14)),0)*CONFIG!$H14)*CONFIG!$D14</f>
        <v>0</v>
      </c>
      <c r="CC9" s="10">
        <f>((CONFIG!$G14*Commandes!CC9)+IF(ROUND((CC$8-CONFIG!$D$7)/31,0)&gt;=(CONFIG!$E14+CONFIG!$F14),INDEX(Commandes!$D9:$DG9,,COLUMN(CC$8)-COLUMN($D$8)+1-(CONFIG!$E14+CONFIG!$F14)),0)*CONFIG!$H14)*CONFIG!$D14</f>
        <v>0</v>
      </c>
      <c r="CD9" s="10">
        <f>((CONFIG!$G14*Commandes!CD9)+IF(ROUND((CD$8-CONFIG!$D$7)/31,0)&gt;=(CONFIG!$E14+CONFIG!$F14),INDEX(Commandes!$D9:$DG9,,COLUMN(CD$8)-COLUMN($D$8)+1-(CONFIG!$E14+CONFIG!$F14)),0)*CONFIG!$H14)*CONFIG!$D14</f>
        <v>0</v>
      </c>
      <c r="CE9" s="10">
        <f>((CONFIG!$G14*Commandes!CE9)+IF(ROUND((CE$8-CONFIG!$D$7)/31,0)&gt;=(CONFIG!$E14+CONFIG!$F14),INDEX(Commandes!$D9:$DG9,,COLUMN(CE$8)-COLUMN($D$8)+1-(CONFIG!$E14+CONFIG!$F14)),0)*CONFIG!$H14)*CONFIG!$D14</f>
        <v>0</v>
      </c>
      <c r="CF9" s="10">
        <f>((CONFIG!$G14*Commandes!CF9)+IF(ROUND((CF$8-CONFIG!$D$7)/31,0)&gt;=(CONFIG!$E14+CONFIG!$F14),INDEX(Commandes!$D9:$DG9,,COLUMN(CF$8)-COLUMN($D$8)+1-(CONFIG!$E14+CONFIG!$F14)),0)*CONFIG!$H14)*CONFIG!$D14</f>
        <v>0</v>
      </c>
      <c r="CG9" s="10">
        <f>((CONFIG!$G14*Commandes!CG9)+IF(ROUND((CG$8-CONFIG!$D$7)/31,0)&gt;=(CONFIG!$E14+CONFIG!$F14),INDEX(Commandes!$D9:$DG9,,COLUMN(CG$8)-COLUMN($D$8)+1-(CONFIG!$E14+CONFIG!$F14)),0)*CONFIG!$H14)*CONFIG!$D14</f>
        <v>0</v>
      </c>
      <c r="CH9" s="10">
        <f>((CONFIG!$G14*Commandes!CH9)+IF(ROUND((CH$8-CONFIG!$D$7)/31,0)&gt;=(CONFIG!$E14+CONFIG!$F14),INDEX(Commandes!$D9:$DG9,,COLUMN(CH$8)-COLUMN($D$8)+1-(CONFIG!$E14+CONFIG!$F14)),0)*CONFIG!$H14)*CONFIG!$D14</f>
        <v>0</v>
      </c>
      <c r="CI9" s="10">
        <f>((CONFIG!$G14*Commandes!CI9)+IF(ROUND((CI$8-CONFIG!$D$7)/31,0)&gt;=(CONFIG!$E14+CONFIG!$F14),INDEX(Commandes!$D9:$DG9,,COLUMN(CI$8)-COLUMN($D$8)+1-(CONFIG!$E14+CONFIG!$F14)),0)*CONFIG!$H14)*CONFIG!$D14</f>
        <v>0</v>
      </c>
      <c r="CJ9" s="10">
        <f>((CONFIG!$G14*Commandes!CJ9)+IF(ROUND((CJ$8-CONFIG!$D$7)/31,0)&gt;=(CONFIG!$E14+CONFIG!$F14),INDEX(Commandes!$D9:$DG9,,COLUMN(CJ$8)-COLUMN($D$8)+1-(CONFIG!$E14+CONFIG!$F14)),0)*CONFIG!$H14)*CONFIG!$D14</f>
        <v>0</v>
      </c>
      <c r="CK9" s="10">
        <f>((CONFIG!$G14*Commandes!CK9)+IF(ROUND((CK$8-CONFIG!$D$7)/31,0)&gt;=(CONFIG!$E14+CONFIG!$F14),INDEX(Commandes!$D9:$DG9,,COLUMN(CK$8)-COLUMN($D$8)+1-(CONFIG!$E14+CONFIG!$F14)),0)*CONFIG!$H14)*CONFIG!$D14</f>
        <v>0</v>
      </c>
      <c r="CL9" s="10">
        <f>((CONFIG!$G14*Commandes!CL9)+IF(ROUND((CL$8-CONFIG!$D$7)/31,0)&gt;=(CONFIG!$E14+CONFIG!$F14),INDEX(Commandes!$D9:$DG9,,COLUMN(CL$8)-COLUMN($D$8)+1-(CONFIG!$E14+CONFIG!$F14)),0)*CONFIG!$H14)*CONFIG!$D14</f>
        <v>0</v>
      </c>
      <c r="CM9" s="10">
        <f>((CONFIG!$G14*Commandes!CM9)+IF(ROUND((CM$8-CONFIG!$D$7)/31,0)&gt;=(CONFIG!$E14+CONFIG!$F14),INDEX(Commandes!$D9:$DG9,,COLUMN(CM$8)-COLUMN($D$8)+1-(CONFIG!$E14+CONFIG!$F14)),0)*CONFIG!$H14)*CONFIG!$D14</f>
        <v>0</v>
      </c>
      <c r="CN9" s="10">
        <f>((CONFIG!$G14*Commandes!CN9)+IF(ROUND((CN$8-CONFIG!$D$7)/31,0)&gt;=(CONFIG!$E14+CONFIG!$F14),INDEX(Commandes!$D9:$DG9,,COLUMN(CN$8)-COLUMN($D$8)+1-(CONFIG!$E14+CONFIG!$F14)),0)*CONFIG!$H14)*CONFIG!$D14</f>
        <v>0</v>
      </c>
      <c r="CO9" s="10">
        <f>((CONFIG!$G14*Commandes!CO9)+IF(ROUND((CO$8-CONFIG!$D$7)/31,0)&gt;=(CONFIG!$E14+CONFIG!$F14),INDEX(Commandes!$D9:$DG9,,COLUMN(CO$8)-COLUMN($D$8)+1-(CONFIG!$E14+CONFIG!$F14)),0)*CONFIG!$H14)*CONFIG!$D14</f>
        <v>0</v>
      </c>
      <c r="CP9" s="10">
        <f>((CONFIG!$G14*Commandes!CP9)+IF(ROUND((CP$8-CONFIG!$D$7)/31,0)&gt;=(CONFIG!$E14+CONFIG!$F14),INDEX(Commandes!$D9:$DG9,,COLUMN(CP$8)-COLUMN($D$8)+1-(CONFIG!$E14+CONFIG!$F14)),0)*CONFIG!$H14)*CONFIG!$D14</f>
        <v>0</v>
      </c>
      <c r="CQ9" s="10">
        <f>((CONFIG!$G14*Commandes!CQ9)+IF(ROUND((CQ$8-CONFIG!$D$7)/31,0)&gt;=(CONFIG!$E14+CONFIG!$F14),INDEX(Commandes!$D9:$DG9,,COLUMN(CQ$8)-COLUMN($D$8)+1-(CONFIG!$E14+CONFIG!$F14)),0)*CONFIG!$H14)*CONFIG!$D14</f>
        <v>0</v>
      </c>
      <c r="CR9" s="10">
        <f>((CONFIG!$G14*Commandes!CR9)+IF(ROUND((CR$8-CONFIG!$D$7)/31,0)&gt;=(CONFIG!$E14+CONFIG!$F14),INDEX(Commandes!$D9:$DG9,,COLUMN(CR$8)-COLUMN($D$8)+1-(CONFIG!$E14+CONFIG!$F14)),0)*CONFIG!$H14)*CONFIG!$D14</f>
        <v>0</v>
      </c>
      <c r="CS9" s="10">
        <f>((CONFIG!$G14*Commandes!CS9)+IF(ROUND((CS$8-CONFIG!$D$7)/31,0)&gt;=(CONFIG!$E14+CONFIG!$F14),INDEX(Commandes!$D9:$DG9,,COLUMN(CS$8)-COLUMN($D$8)+1-(CONFIG!$E14+CONFIG!$F14)),0)*CONFIG!$H14)*CONFIG!$D14</f>
        <v>0</v>
      </c>
      <c r="CT9" s="10">
        <f>((CONFIG!$G14*Commandes!CT9)+IF(ROUND((CT$8-CONFIG!$D$7)/31,0)&gt;=(CONFIG!$E14+CONFIG!$F14),INDEX(Commandes!$D9:$DG9,,COLUMN(CT$8)-COLUMN($D$8)+1-(CONFIG!$E14+CONFIG!$F14)),0)*CONFIG!$H14)*CONFIG!$D14</f>
        <v>0</v>
      </c>
      <c r="CU9" s="10">
        <f>((CONFIG!$G14*Commandes!CU9)+IF(ROUND((CU$8-CONFIG!$D$7)/31,0)&gt;=(CONFIG!$E14+CONFIG!$F14),INDEX(Commandes!$D9:$DG9,,COLUMN(CU$8)-COLUMN($D$8)+1-(CONFIG!$E14+CONFIG!$F14)),0)*CONFIG!$H14)*CONFIG!$D14</f>
        <v>0</v>
      </c>
      <c r="CV9" s="10">
        <f>((CONFIG!$G14*Commandes!CV9)+IF(ROUND((CV$8-CONFIG!$D$7)/31,0)&gt;=(CONFIG!$E14+CONFIG!$F14),INDEX(Commandes!$D9:$DG9,,COLUMN(CV$8)-COLUMN($D$8)+1-(CONFIG!$E14+CONFIG!$F14)),0)*CONFIG!$H14)*CONFIG!$D14</f>
        <v>0</v>
      </c>
      <c r="CW9" s="10">
        <f>((CONFIG!$G14*Commandes!CW9)+IF(ROUND((CW$8-CONFIG!$D$7)/31,0)&gt;=(CONFIG!$E14+CONFIG!$F14),INDEX(Commandes!$D9:$DG9,,COLUMN(CW$8)-COLUMN($D$8)+1-(CONFIG!$E14+CONFIG!$F14)),0)*CONFIG!$H14)*CONFIG!$D14</f>
        <v>0</v>
      </c>
      <c r="CX9" s="10">
        <f>((CONFIG!$G14*Commandes!CX9)+IF(ROUND((CX$8-CONFIG!$D$7)/31,0)&gt;=(CONFIG!$E14+CONFIG!$F14),INDEX(Commandes!$D9:$DG9,,COLUMN(CX$8)-COLUMN($D$8)+1-(CONFIG!$E14+CONFIG!$F14)),0)*CONFIG!$H14)*CONFIG!$D14</f>
        <v>0</v>
      </c>
      <c r="CY9" s="10">
        <f>((CONFIG!$G14*Commandes!CY9)+IF(ROUND((CY$8-CONFIG!$D$7)/31,0)&gt;=(CONFIG!$E14+CONFIG!$F14),INDEX(Commandes!$D9:$DG9,,COLUMN(CY$8)-COLUMN($D$8)+1-(CONFIG!$E14+CONFIG!$F14)),0)*CONFIG!$H14)*CONFIG!$D14</f>
        <v>0</v>
      </c>
      <c r="CZ9" s="10">
        <f>((CONFIG!$G14*Commandes!CZ9)+IF(ROUND((CZ$8-CONFIG!$D$7)/31,0)&gt;=(CONFIG!$E14+CONFIG!$F14),INDEX(Commandes!$D9:$DG9,,COLUMN(CZ$8)-COLUMN($D$8)+1-(CONFIG!$E14+CONFIG!$F14)),0)*CONFIG!$H14)*CONFIG!$D14</f>
        <v>0</v>
      </c>
      <c r="DA9" s="10">
        <f>((CONFIG!$G14*Commandes!DA9)+IF(ROUND((DA$8-CONFIG!$D$7)/31,0)&gt;=(CONFIG!$E14+CONFIG!$F14),INDEX(Commandes!$D9:$DG9,,COLUMN(DA$8)-COLUMN($D$8)+1-(CONFIG!$E14+CONFIG!$F14)),0)*CONFIG!$H14)*CONFIG!$D14</f>
        <v>0</v>
      </c>
      <c r="DB9" s="10">
        <f>((CONFIG!$G14*Commandes!DB9)+IF(ROUND((DB$8-CONFIG!$D$7)/31,0)&gt;=(CONFIG!$E14+CONFIG!$F14),INDEX(Commandes!$D9:$DG9,,COLUMN(DB$8)-COLUMN($D$8)+1-(CONFIG!$E14+CONFIG!$F14)),0)*CONFIG!$H14)*CONFIG!$D14</f>
        <v>0</v>
      </c>
      <c r="DC9" s="10">
        <f>((CONFIG!$G14*Commandes!DC9)+IF(ROUND((DC$8-CONFIG!$D$7)/31,0)&gt;=(CONFIG!$E14+CONFIG!$F14),INDEX(Commandes!$D9:$DG9,,COLUMN(DC$8)-COLUMN($D$8)+1-(CONFIG!$E14+CONFIG!$F14)),0)*CONFIG!$H14)*CONFIG!$D14</f>
        <v>0</v>
      </c>
      <c r="DD9" s="10">
        <f>((CONFIG!$G14*Commandes!DD9)+IF(ROUND((DD$8-CONFIG!$D$7)/31,0)&gt;=(CONFIG!$E14+CONFIG!$F14),INDEX(Commandes!$D9:$DG9,,COLUMN(DD$8)-COLUMN($D$8)+1-(CONFIG!$E14+CONFIG!$F14)),0)*CONFIG!$H14)*CONFIG!$D14</f>
        <v>0</v>
      </c>
      <c r="DE9" s="10">
        <f>((CONFIG!$G14*Commandes!DE9)+IF(ROUND((DE$8-CONFIG!$D$7)/31,0)&gt;=(CONFIG!$E14+CONFIG!$F14),INDEX(Commandes!$D9:$DG9,,COLUMN(DE$8)-COLUMN($D$8)+1-(CONFIG!$E14+CONFIG!$F14)),0)*CONFIG!$H14)*CONFIG!$D14</f>
        <v>0</v>
      </c>
      <c r="DF9" s="10">
        <f>((CONFIG!$G14*Commandes!DF9)+IF(ROUND((DF$8-CONFIG!$D$7)/31,0)&gt;=(CONFIG!$E14+CONFIG!$F14),INDEX(Commandes!$D9:$DG9,,COLUMN(DF$8)-COLUMN($D$8)+1-(CONFIG!$E14+CONFIG!$F14)),0)*CONFIG!$H14)*CONFIG!$D14</f>
        <v>0</v>
      </c>
      <c r="DG9" s="10">
        <f>((CONFIG!$G14*Commandes!DG9)+IF(ROUND((DG$8-CONFIG!$D$7)/31,0)&gt;=(CONFIG!$E14+CONFIG!$F14),INDEX(Commandes!$D9:$DG9,,COLUMN(DG$8)-COLUMN($D$8)+1-(CONFIG!$E14+CONFIG!$F14)),0)*CONFIG!$H14)*CONFIG!$D14</f>
        <v>0</v>
      </c>
    </row>
    <row r="10">
      <c r="C10" s="6">
        <f>CONFIG!$C$15</f>
        <v>0</v>
      </c>
      <c r="D10" s="10">
        <f>((CONFIG!$G15*Commandes!D10)+IF(ROUND((D$8-CONFIG!$D$7)/31,0)&gt;=(CONFIG!$E15+CONFIG!$F15),INDEX(Commandes!$D10:$DG10,,COLUMN(D$8)-COLUMN($D$8)+1-(CONFIG!$E15+CONFIG!$F15)),0)*CONFIG!$H15)*CONFIG!$D15</f>
        <v>0</v>
      </c>
      <c r="E10" s="10">
        <f>((CONFIG!$G15*Commandes!E10)+IF(ROUND((E$8-CONFIG!$D$7)/31,0)&gt;=(CONFIG!$E15+CONFIG!$F15),INDEX(Commandes!$D10:$DG10,,COLUMN(E$8)-COLUMN($D$8)+1-(CONFIG!$E15+CONFIG!$F15)),0)*CONFIG!$H15)*CONFIG!$D15</f>
        <v>0</v>
      </c>
      <c r="F10" s="10">
        <f>((CONFIG!$G15*Commandes!F10)+IF(ROUND((F$8-CONFIG!$D$7)/31,0)&gt;=(CONFIG!$E15+CONFIG!$F15),INDEX(Commandes!$D10:$DG10,,COLUMN(F$8)-COLUMN($D$8)+1-(CONFIG!$E15+CONFIG!$F15)),0)*CONFIG!$H15)*CONFIG!$D15</f>
        <v>0</v>
      </c>
      <c r="G10" s="10">
        <f>((CONFIG!$G15*Commandes!G10)+IF(ROUND((G$8-CONFIG!$D$7)/31,0)&gt;=(CONFIG!$E15+CONFIG!$F15),INDEX(Commandes!$D10:$DG10,,COLUMN(G$8)-COLUMN($D$8)+1-(CONFIG!$E15+CONFIG!$F15)),0)*CONFIG!$H15)*CONFIG!$D15</f>
        <v>0</v>
      </c>
      <c r="H10" s="10">
        <f>((CONFIG!$G15*Commandes!H10)+IF(ROUND((H$8-CONFIG!$D$7)/31,0)&gt;=(CONFIG!$E15+CONFIG!$F15),INDEX(Commandes!$D10:$DG10,,COLUMN(H$8)-COLUMN($D$8)+1-(CONFIG!$E15+CONFIG!$F15)),0)*CONFIG!$H15)*CONFIG!$D15</f>
        <v>0</v>
      </c>
      <c r="I10" s="10">
        <f>((CONFIG!$G15*Commandes!I10)+IF(ROUND((I$8-CONFIG!$D$7)/31,0)&gt;=(CONFIG!$E15+CONFIG!$F15),INDEX(Commandes!$D10:$DG10,,COLUMN(I$8)-COLUMN($D$8)+1-(CONFIG!$E15+CONFIG!$F15)),0)*CONFIG!$H15)*CONFIG!$D15</f>
        <v>0</v>
      </c>
      <c r="J10" s="10">
        <f>((CONFIG!$G15*Commandes!J10)+IF(ROUND((J$8-CONFIG!$D$7)/31,0)&gt;=(CONFIG!$E15+CONFIG!$F15),INDEX(Commandes!$D10:$DG10,,COLUMN(J$8)-COLUMN($D$8)+1-(CONFIG!$E15+CONFIG!$F15)),0)*CONFIG!$H15)*CONFIG!$D15</f>
        <v>0</v>
      </c>
      <c r="K10" s="10">
        <f>((CONFIG!$G15*Commandes!K10)+IF(ROUND((K$8-CONFIG!$D$7)/31,0)&gt;=(CONFIG!$E15+CONFIG!$F15),INDEX(Commandes!$D10:$DG10,,COLUMN(K$8)-COLUMN($D$8)+1-(CONFIG!$E15+CONFIG!$F15)),0)*CONFIG!$H15)*CONFIG!$D15</f>
        <v>0</v>
      </c>
      <c r="L10" s="10">
        <f>((CONFIG!$G15*Commandes!L10)+IF(ROUND((L$8-CONFIG!$D$7)/31,0)&gt;=(CONFIG!$E15+CONFIG!$F15),INDEX(Commandes!$D10:$DG10,,COLUMN(L$8)-COLUMN($D$8)+1-(CONFIG!$E15+CONFIG!$F15)),0)*CONFIG!$H15)*CONFIG!$D15</f>
        <v>0</v>
      </c>
      <c r="M10" s="10">
        <f>((CONFIG!$G15*Commandes!M10)+IF(ROUND((M$8-CONFIG!$D$7)/31,0)&gt;=(CONFIG!$E15+CONFIG!$F15),INDEX(Commandes!$D10:$DG10,,COLUMN(M$8)-COLUMN($D$8)+1-(CONFIG!$E15+CONFIG!$F15)),0)*CONFIG!$H15)*CONFIG!$D15</f>
        <v>0</v>
      </c>
      <c r="N10" s="10">
        <f>((CONFIG!$G15*Commandes!N10)+IF(ROUND((N$8-CONFIG!$D$7)/31,0)&gt;=(CONFIG!$E15+CONFIG!$F15),INDEX(Commandes!$D10:$DG10,,COLUMN(N$8)-COLUMN($D$8)+1-(CONFIG!$E15+CONFIG!$F15)),0)*CONFIG!$H15)*CONFIG!$D15</f>
        <v>0</v>
      </c>
      <c r="O10" s="10">
        <f>((CONFIG!$G15*Commandes!O10)+IF(ROUND((O$8-CONFIG!$D$7)/31,0)&gt;=(CONFIG!$E15+CONFIG!$F15),INDEX(Commandes!$D10:$DG10,,COLUMN(O$8)-COLUMN($D$8)+1-(CONFIG!$E15+CONFIG!$F15)),0)*CONFIG!$H15)*CONFIG!$D15</f>
        <v>0</v>
      </c>
      <c r="P10" s="10">
        <f>((CONFIG!$G15*Commandes!P10)+IF(ROUND((P$8-CONFIG!$D$7)/31,0)&gt;=(CONFIG!$E15+CONFIG!$F15),INDEX(Commandes!$D10:$DG10,,COLUMN(P$8)-COLUMN($D$8)+1-(CONFIG!$E15+CONFIG!$F15)),0)*CONFIG!$H15)*CONFIG!$D15</f>
        <v>0</v>
      </c>
      <c r="Q10" s="10">
        <f>((CONFIG!$G15*Commandes!Q10)+IF(ROUND((Q$8-CONFIG!$D$7)/31,0)&gt;=(CONFIG!$E15+CONFIG!$F15),INDEX(Commandes!$D10:$DG10,,COLUMN(Q$8)-COLUMN($D$8)+1-(CONFIG!$E15+CONFIG!$F15)),0)*CONFIG!$H15)*CONFIG!$D15</f>
        <v>0</v>
      </c>
      <c r="R10" s="10">
        <f>((CONFIG!$G15*Commandes!R10)+IF(ROUND((R$8-CONFIG!$D$7)/31,0)&gt;=(CONFIG!$E15+CONFIG!$F15),INDEX(Commandes!$D10:$DG10,,COLUMN(R$8)-COLUMN($D$8)+1-(CONFIG!$E15+CONFIG!$F15)),0)*CONFIG!$H15)*CONFIG!$D15</f>
        <v>0</v>
      </c>
      <c r="S10" s="10">
        <f>((CONFIG!$G15*Commandes!S10)+IF(ROUND((S$8-CONFIG!$D$7)/31,0)&gt;=(CONFIG!$E15+CONFIG!$F15),INDEX(Commandes!$D10:$DG10,,COLUMN(S$8)-COLUMN($D$8)+1-(CONFIG!$E15+CONFIG!$F15)),0)*CONFIG!$H15)*CONFIG!$D15</f>
        <v>0</v>
      </c>
      <c r="T10" s="10">
        <f>((CONFIG!$G15*Commandes!T10)+IF(ROUND((T$8-CONFIG!$D$7)/31,0)&gt;=(CONFIG!$E15+CONFIG!$F15),INDEX(Commandes!$D10:$DG10,,COLUMN(T$8)-COLUMN($D$8)+1-(CONFIG!$E15+CONFIG!$F15)),0)*CONFIG!$H15)*CONFIG!$D15</f>
        <v>0</v>
      </c>
      <c r="U10" s="10">
        <f>((CONFIG!$G15*Commandes!U10)+IF(ROUND((U$8-CONFIG!$D$7)/31,0)&gt;=(CONFIG!$E15+CONFIG!$F15),INDEX(Commandes!$D10:$DG10,,COLUMN(U$8)-COLUMN($D$8)+1-(CONFIG!$E15+CONFIG!$F15)),0)*CONFIG!$H15)*CONFIG!$D15</f>
        <v>0</v>
      </c>
      <c r="V10" s="10">
        <f>((CONFIG!$G15*Commandes!V10)+IF(ROUND((V$8-CONFIG!$D$7)/31,0)&gt;=(CONFIG!$E15+CONFIG!$F15),INDEX(Commandes!$D10:$DG10,,COLUMN(V$8)-COLUMN($D$8)+1-(CONFIG!$E15+CONFIG!$F15)),0)*CONFIG!$H15)*CONFIG!$D15</f>
        <v>0</v>
      </c>
      <c r="W10" s="10">
        <f>((CONFIG!$G15*Commandes!W10)+IF(ROUND((W$8-CONFIG!$D$7)/31,0)&gt;=(CONFIG!$E15+CONFIG!$F15),INDEX(Commandes!$D10:$DG10,,COLUMN(W$8)-COLUMN($D$8)+1-(CONFIG!$E15+CONFIG!$F15)),0)*CONFIG!$H15)*CONFIG!$D15</f>
        <v>0</v>
      </c>
      <c r="X10" s="10">
        <f>((CONFIG!$G15*Commandes!X10)+IF(ROUND((X$8-CONFIG!$D$7)/31,0)&gt;=(CONFIG!$E15+CONFIG!$F15),INDEX(Commandes!$D10:$DG10,,COLUMN(X$8)-COLUMN($D$8)+1-(CONFIG!$E15+CONFIG!$F15)),0)*CONFIG!$H15)*CONFIG!$D15</f>
        <v>0</v>
      </c>
      <c r="Y10" s="10">
        <f>((CONFIG!$G15*Commandes!Y10)+IF(ROUND((Y$8-CONFIG!$D$7)/31,0)&gt;=(CONFIG!$E15+CONFIG!$F15),INDEX(Commandes!$D10:$DG10,,COLUMN(Y$8)-COLUMN($D$8)+1-(CONFIG!$E15+CONFIG!$F15)),0)*CONFIG!$H15)*CONFIG!$D15</f>
        <v>0</v>
      </c>
      <c r="Z10" s="10">
        <f>((CONFIG!$G15*Commandes!Z10)+IF(ROUND((Z$8-CONFIG!$D$7)/31,0)&gt;=(CONFIG!$E15+CONFIG!$F15),INDEX(Commandes!$D10:$DG10,,COLUMN(Z$8)-COLUMN($D$8)+1-(CONFIG!$E15+CONFIG!$F15)),0)*CONFIG!$H15)*CONFIG!$D15</f>
        <v>0</v>
      </c>
      <c r="AA10" s="10">
        <f>((CONFIG!$G15*Commandes!AA10)+IF(ROUND((AA$8-CONFIG!$D$7)/31,0)&gt;=(CONFIG!$E15+CONFIG!$F15),INDEX(Commandes!$D10:$DG10,,COLUMN(AA$8)-COLUMN($D$8)+1-(CONFIG!$E15+CONFIG!$F15)),0)*CONFIG!$H15)*CONFIG!$D15</f>
        <v>0</v>
      </c>
      <c r="AB10" s="10">
        <f>((CONFIG!$G15*Commandes!AB10)+IF(ROUND((AB$8-CONFIG!$D$7)/31,0)&gt;=(CONFIG!$E15+CONFIG!$F15),INDEX(Commandes!$D10:$DG10,,COLUMN(AB$8)-COLUMN($D$8)+1-(CONFIG!$E15+CONFIG!$F15)),0)*CONFIG!$H15)*CONFIG!$D15</f>
        <v>0</v>
      </c>
      <c r="AC10" s="10">
        <f>((CONFIG!$G15*Commandes!AC10)+IF(ROUND((AC$8-CONFIG!$D$7)/31,0)&gt;=(CONFIG!$E15+CONFIG!$F15),INDEX(Commandes!$D10:$DG10,,COLUMN(AC$8)-COLUMN($D$8)+1-(CONFIG!$E15+CONFIG!$F15)),0)*CONFIG!$H15)*CONFIG!$D15</f>
        <v>0</v>
      </c>
      <c r="AD10" s="10">
        <f>((CONFIG!$G15*Commandes!AD10)+IF(ROUND((AD$8-CONFIG!$D$7)/31,0)&gt;=(CONFIG!$E15+CONFIG!$F15),INDEX(Commandes!$D10:$DG10,,COLUMN(AD$8)-COLUMN($D$8)+1-(CONFIG!$E15+CONFIG!$F15)),0)*CONFIG!$H15)*CONFIG!$D15</f>
        <v>0</v>
      </c>
      <c r="AE10" s="10">
        <f>((CONFIG!$G15*Commandes!AE10)+IF(ROUND((AE$8-CONFIG!$D$7)/31,0)&gt;=(CONFIG!$E15+CONFIG!$F15),INDEX(Commandes!$D10:$DG10,,COLUMN(AE$8)-COLUMN($D$8)+1-(CONFIG!$E15+CONFIG!$F15)),0)*CONFIG!$H15)*CONFIG!$D15</f>
        <v>0</v>
      </c>
      <c r="AF10" s="10">
        <f>((CONFIG!$G15*Commandes!AF10)+IF(ROUND((AF$8-CONFIG!$D$7)/31,0)&gt;=(CONFIG!$E15+CONFIG!$F15),INDEX(Commandes!$D10:$DG10,,COLUMN(AF$8)-COLUMN($D$8)+1-(CONFIG!$E15+CONFIG!$F15)),0)*CONFIG!$H15)*CONFIG!$D15</f>
        <v>0</v>
      </c>
      <c r="AG10" s="10">
        <f>((CONFIG!$G15*Commandes!AG10)+IF(ROUND((AG$8-CONFIG!$D$7)/31,0)&gt;=(CONFIG!$E15+CONFIG!$F15),INDEX(Commandes!$D10:$DG10,,COLUMN(AG$8)-COLUMN($D$8)+1-(CONFIG!$E15+CONFIG!$F15)),0)*CONFIG!$H15)*CONFIG!$D15</f>
        <v>0</v>
      </c>
      <c r="AH10" s="10">
        <f>((CONFIG!$G15*Commandes!AH10)+IF(ROUND((AH$8-CONFIG!$D$7)/31,0)&gt;=(CONFIG!$E15+CONFIG!$F15),INDEX(Commandes!$D10:$DG10,,COLUMN(AH$8)-COLUMN($D$8)+1-(CONFIG!$E15+CONFIG!$F15)),0)*CONFIG!$H15)*CONFIG!$D15</f>
        <v>0</v>
      </c>
      <c r="AI10" s="10">
        <f>((CONFIG!$G15*Commandes!AI10)+IF(ROUND((AI$8-CONFIG!$D$7)/31,0)&gt;=(CONFIG!$E15+CONFIG!$F15),INDEX(Commandes!$D10:$DG10,,COLUMN(AI$8)-COLUMN($D$8)+1-(CONFIG!$E15+CONFIG!$F15)),0)*CONFIG!$H15)*CONFIG!$D15</f>
        <v>0</v>
      </c>
      <c r="AJ10" s="10">
        <f>((CONFIG!$G15*Commandes!AJ10)+IF(ROUND((AJ$8-CONFIG!$D$7)/31,0)&gt;=(CONFIG!$E15+CONFIG!$F15),INDEX(Commandes!$D10:$DG10,,COLUMN(AJ$8)-COLUMN($D$8)+1-(CONFIG!$E15+CONFIG!$F15)),0)*CONFIG!$H15)*CONFIG!$D15</f>
        <v>0</v>
      </c>
      <c r="AK10" s="10">
        <f>((CONFIG!$G15*Commandes!AK10)+IF(ROUND((AK$8-CONFIG!$D$7)/31,0)&gt;=(CONFIG!$E15+CONFIG!$F15),INDEX(Commandes!$D10:$DG10,,COLUMN(AK$8)-COLUMN($D$8)+1-(CONFIG!$E15+CONFIG!$F15)),0)*CONFIG!$H15)*CONFIG!$D15</f>
        <v>0</v>
      </c>
      <c r="AL10" s="10">
        <f>((CONFIG!$G15*Commandes!AL10)+IF(ROUND((AL$8-CONFIG!$D$7)/31,0)&gt;=(CONFIG!$E15+CONFIG!$F15),INDEX(Commandes!$D10:$DG10,,COLUMN(AL$8)-COLUMN($D$8)+1-(CONFIG!$E15+CONFIG!$F15)),0)*CONFIG!$H15)*CONFIG!$D15</f>
        <v>0</v>
      </c>
      <c r="AM10" s="10">
        <f>((CONFIG!$G15*Commandes!AM10)+IF(ROUND((AM$8-CONFIG!$D$7)/31,0)&gt;=(CONFIG!$E15+CONFIG!$F15),INDEX(Commandes!$D10:$DG10,,COLUMN(AM$8)-COLUMN($D$8)+1-(CONFIG!$E15+CONFIG!$F15)),0)*CONFIG!$H15)*CONFIG!$D15</f>
        <v>0</v>
      </c>
      <c r="AN10" s="10">
        <f>((CONFIG!$G15*Commandes!AN10)+IF(ROUND((AN$8-CONFIG!$D$7)/31,0)&gt;=(CONFIG!$E15+CONFIG!$F15),INDEX(Commandes!$D10:$DG10,,COLUMN(AN$8)-COLUMN($D$8)+1-(CONFIG!$E15+CONFIG!$F15)),0)*CONFIG!$H15)*CONFIG!$D15</f>
        <v>0</v>
      </c>
      <c r="AO10" s="10">
        <f>((CONFIG!$G15*Commandes!AO10)+IF(ROUND((AO$8-CONFIG!$D$7)/31,0)&gt;=(CONFIG!$E15+CONFIG!$F15),INDEX(Commandes!$D10:$DG10,,COLUMN(AO$8)-COLUMN($D$8)+1-(CONFIG!$E15+CONFIG!$F15)),0)*CONFIG!$H15)*CONFIG!$D15</f>
        <v>0</v>
      </c>
      <c r="AP10" s="10">
        <f>((CONFIG!$G15*Commandes!AP10)+IF(ROUND((AP$8-CONFIG!$D$7)/31,0)&gt;=(CONFIG!$E15+CONFIG!$F15),INDEX(Commandes!$D10:$DG10,,COLUMN(AP$8)-COLUMN($D$8)+1-(CONFIG!$E15+CONFIG!$F15)),0)*CONFIG!$H15)*CONFIG!$D15</f>
        <v>0</v>
      </c>
      <c r="AQ10" s="10">
        <f>((CONFIG!$G15*Commandes!AQ10)+IF(ROUND((AQ$8-CONFIG!$D$7)/31,0)&gt;=(CONFIG!$E15+CONFIG!$F15),INDEX(Commandes!$D10:$DG10,,COLUMN(AQ$8)-COLUMN($D$8)+1-(CONFIG!$E15+CONFIG!$F15)),0)*CONFIG!$H15)*CONFIG!$D15</f>
        <v>0</v>
      </c>
      <c r="AR10" s="10">
        <f>((CONFIG!$G15*Commandes!AR10)+IF(ROUND((AR$8-CONFIG!$D$7)/31,0)&gt;=(CONFIG!$E15+CONFIG!$F15),INDEX(Commandes!$D10:$DG10,,COLUMN(AR$8)-COLUMN($D$8)+1-(CONFIG!$E15+CONFIG!$F15)),0)*CONFIG!$H15)*CONFIG!$D15</f>
        <v>0</v>
      </c>
      <c r="AS10" s="10">
        <f>((CONFIG!$G15*Commandes!AS10)+IF(ROUND((AS$8-CONFIG!$D$7)/31,0)&gt;=(CONFIG!$E15+CONFIG!$F15),INDEX(Commandes!$D10:$DG10,,COLUMN(AS$8)-COLUMN($D$8)+1-(CONFIG!$E15+CONFIG!$F15)),0)*CONFIG!$H15)*CONFIG!$D15</f>
        <v>0</v>
      </c>
      <c r="AT10" s="10">
        <f>((CONFIG!$G15*Commandes!AT10)+IF(ROUND((AT$8-CONFIG!$D$7)/31,0)&gt;=(CONFIG!$E15+CONFIG!$F15),INDEX(Commandes!$D10:$DG10,,COLUMN(AT$8)-COLUMN($D$8)+1-(CONFIG!$E15+CONFIG!$F15)),0)*CONFIG!$H15)*CONFIG!$D15</f>
        <v>0</v>
      </c>
      <c r="AU10" s="10">
        <f>((CONFIG!$G15*Commandes!AU10)+IF(ROUND((AU$8-CONFIG!$D$7)/31,0)&gt;=(CONFIG!$E15+CONFIG!$F15),INDEX(Commandes!$D10:$DG10,,COLUMN(AU$8)-COLUMN($D$8)+1-(CONFIG!$E15+CONFIG!$F15)),0)*CONFIG!$H15)*CONFIG!$D15</f>
        <v>0</v>
      </c>
      <c r="AV10" s="10">
        <f>((CONFIG!$G15*Commandes!AV10)+IF(ROUND((AV$8-CONFIG!$D$7)/31,0)&gt;=(CONFIG!$E15+CONFIG!$F15),INDEX(Commandes!$D10:$DG10,,COLUMN(AV$8)-COLUMN($D$8)+1-(CONFIG!$E15+CONFIG!$F15)),0)*CONFIG!$H15)*CONFIG!$D15</f>
        <v>0</v>
      </c>
      <c r="AW10" s="10">
        <f>((CONFIG!$G15*Commandes!AW10)+IF(ROUND((AW$8-CONFIG!$D$7)/31,0)&gt;=(CONFIG!$E15+CONFIG!$F15),INDEX(Commandes!$D10:$DG10,,COLUMN(AW$8)-COLUMN($D$8)+1-(CONFIG!$E15+CONFIG!$F15)),0)*CONFIG!$H15)*CONFIG!$D15</f>
        <v>0</v>
      </c>
      <c r="AX10" s="10">
        <f>((CONFIG!$G15*Commandes!AX10)+IF(ROUND((AX$8-CONFIG!$D$7)/31,0)&gt;=(CONFIG!$E15+CONFIG!$F15),INDEX(Commandes!$D10:$DG10,,COLUMN(AX$8)-COLUMN($D$8)+1-(CONFIG!$E15+CONFIG!$F15)),0)*CONFIG!$H15)*CONFIG!$D15</f>
        <v>0</v>
      </c>
      <c r="AY10" s="10">
        <f>((CONFIG!$G15*Commandes!AY10)+IF(ROUND((AY$8-CONFIG!$D$7)/31,0)&gt;=(CONFIG!$E15+CONFIG!$F15),INDEX(Commandes!$D10:$DG10,,COLUMN(AY$8)-COLUMN($D$8)+1-(CONFIG!$E15+CONFIG!$F15)),0)*CONFIG!$H15)*CONFIG!$D15</f>
        <v>0</v>
      </c>
      <c r="AZ10" s="10">
        <f>((CONFIG!$G15*Commandes!AZ10)+IF(ROUND((AZ$8-CONFIG!$D$7)/31,0)&gt;=(CONFIG!$E15+CONFIG!$F15),INDEX(Commandes!$D10:$DG10,,COLUMN(AZ$8)-COLUMN($D$8)+1-(CONFIG!$E15+CONFIG!$F15)),0)*CONFIG!$H15)*CONFIG!$D15</f>
        <v>0</v>
      </c>
      <c r="BA10" s="10">
        <f>((CONFIG!$G15*Commandes!BA10)+IF(ROUND((BA$8-CONFIG!$D$7)/31,0)&gt;=(CONFIG!$E15+CONFIG!$F15),INDEX(Commandes!$D10:$DG10,,COLUMN(BA$8)-COLUMN($D$8)+1-(CONFIG!$E15+CONFIG!$F15)),0)*CONFIG!$H15)*CONFIG!$D15</f>
        <v>0</v>
      </c>
      <c r="BB10" s="10">
        <f>((CONFIG!$G15*Commandes!BB10)+IF(ROUND((BB$8-CONFIG!$D$7)/31,0)&gt;=(CONFIG!$E15+CONFIG!$F15),INDEX(Commandes!$D10:$DG10,,COLUMN(BB$8)-COLUMN($D$8)+1-(CONFIG!$E15+CONFIG!$F15)),0)*CONFIG!$H15)*CONFIG!$D15</f>
        <v>0</v>
      </c>
      <c r="BC10" s="10">
        <f>((CONFIG!$G15*Commandes!BC10)+IF(ROUND((BC$8-CONFIG!$D$7)/31,0)&gt;=(CONFIG!$E15+CONFIG!$F15),INDEX(Commandes!$D10:$DG10,,COLUMN(BC$8)-COLUMN($D$8)+1-(CONFIG!$E15+CONFIG!$F15)),0)*CONFIG!$H15)*CONFIG!$D15</f>
        <v>0</v>
      </c>
      <c r="BD10" s="10">
        <f>((CONFIG!$G15*Commandes!BD10)+IF(ROUND((BD$8-CONFIG!$D$7)/31,0)&gt;=(CONFIG!$E15+CONFIG!$F15),INDEX(Commandes!$D10:$DG10,,COLUMN(BD$8)-COLUMN($D$8)+1-(CONFIG!$E15+CONFIG!$F15)),0)*CONFIG!$H15)*CONFIG!$D15</f>
        <v>0</v>
      </c>
      <c r="BE10" s="10">
        <f>((CONFIG!$G15*Commandes!BE10)+IF(ROUND((BE$8-CONFIG!$D$7)/31,0)&gt;=(CONFIG!$E15+CONFIG!$F15),INDEX(Commandes!$D10:$DG10,,COLUMN(BE$8)-COLUMN($D$8)+1-(CONFIG!$E15+CONFIG!$F15)),0)*CONFIG!$H15)*CONFIG!$D15</f>
        <v>0</v>
      </c>
      <c r="BF10" s="10">
        <f>((CONFIG!$G15*Commandes!BF10)+IF(ROUND((BF$8-CONFIG!$D$7)/31,0)&gt;=(CONFIG!$E15+CONFIG!$F15),INDEX(Commandes!$D10:$DG10,,COLUMN(BF$8)-COLUMN($D$8)+1-(CONFIG!$E15+CONFIG!$F15)),0)*CONFIG!$H15)*CONFIG!$D15</f>
        <v>0</v>
      </c>
      <c r="BG10" s="10">
        <f>((CONFIG!$G15*Commandes!BG10)+IF(ROUND((BG$8-CONFIG!$D$7)/31,0)&gt;=(CONFIG!$E15+CONFIG!$F15),INDEX(Commandes!$D10:$DG10,,COLUMN(BG$8)-COLUMN($D$8)+1-(CONFIG!$E15+CONFIG!$F15)),0)*CONFIG!$H15)*CONFIG!$D15</f>
        <v>0</v>
      </c>
      <c r="BH10" s="10">
        <f>((CONFIG!$G15*Commandes!BH10)+IF(ROUND((BH$8-CONFIG!$D$7)/31,0)&gt;=(CONFIG!$E15+CONFIG!$F15),INDEX(Commandes!$D10:$DG10,,COLUMN(BH$8)-COLUMN($D$8)+1-(CONFIG!$E15+CONFIG!$F15)),0)*CONFIG!$H15)*CONFIG!$D15</f>
        <v>0</v>
      </c>
      <c r="BI10" s="10">
        <f>((CONFIG!$G15*Commandes!BI10)+IF(ROUND((BI$8-CONFIG!$D$7)/31,0)&gt;=(CONFIG!$E15+CONFIG!$F15),INDEX(Commandes!$D10:$DG10,,COLUMN(BI$8)-COLUMN($D$8)+1-(CONFIG!$E15+CONFIG!$F15)),0)*CONFIG!$H15)*CONFIG!$D15</f>
        <v>0</v>
      </c>
      <c r="BJ10" s="10">
        <f>((CONFIG!$G15*Commandes!BJ10)+IF(ROUND((BJ$8-CONFIG!$D$7)/31,0)&gt;=(CONFIG!$E15+CONFIG!$F15),INDEX(Commandes!$D10:$DG10,,COLUMN(BJ$8)-COLUMN($D$8)+1-(CONFIG!$E15+CONFIG!$F15)),0)*CONFIG!$H15)*CONFIG!$D15</f>
        <v>0</v>
      </c>
      <c r="BK10" s="10">
        <f>((CONFIG!$G15*Commandes!BK10)+IF(ROUND((BK$8-CONFIG!$D$7)/31,0)&gt;=(CONFIG!$E15+CONFIG!$F15),INDEX(Commandes!$D10:$DG10,,COLUMN(BK$8)-COLUMN($D$8)+1-(CONFIG!$E15+CONFIG!$F15)),0)*CONFIG!$H15)*CONFIG!$D15</f>
        <v>0</v>
      </c>
      <c r="BL10" s="10">
        <f>((CONFIG!$G15*Commandes!BL10)+IF(ROUND((BL$8-CONFIG!$D$7)/31,0)&gt;=(CONFIG!$E15+CONFIG!$F15),INDEX(Commandes!$D10:$DG10,,COLUMN(BL$8)-COLUMN($D$8)+1-(CONFIG!$E15+CONFIG!$F15)),0)*CONFIG!$H15)*CONFIG!$D15</f>
        <v>0</v>
      </c>
      <c r="BM10" s="10">
        <f>((CONFIG!$G15*Commandes!BM10)+IF(ROUND((BM$8-CONFIG!$D$7)/31,0)&gt;=(CONFIG!$E15+CONFIG!$F15),INDEX(Commandes!$D10:$DG10,,COLUMN(BM$8)-COLUMN($D$8)+1-(CONFIG!$E15+CONFIG!$F15)),0)*CONFIG!$H15)*CONFIG!$D15</f>
        <v>0</v>
      </c>
      <c r="BN10" s="10">
        <f>((CONFIG!$G15*Commandes!BN10)+IF(ROUND((BN$8-CONFIG!$D$7)/31,0)&gt;=(CONFIG!$E15+CONFIG!$F15),INDEX(Commandes!$D10:$DG10,,COLUMN(BN$8)-COLUMN($D$8)+1-(CONFIG!$E15+CONFIG!$F15)),0)*CONFIG!$H15)*CONFIG!$D15</f>
        <v>0</v>
      </c>
      <c r="BO10" s="10">
        <f>((CONFIG!$G15*Commandes!BO10)+IF(ROUND((BO$8-CONFIG!$D$7)/31,0)&gt;=(CONFIG!$E15+CONFIG!$F15),INDEX(Commandes!$D10:$DG10,,COLUMN(BO$8)-COLUMN($D$8)+1-(CONFIG!$E15+CONFIG!$F15)),0)*CONFIG!$H15)*CONFIG!$D15</f>
        <v>0</v>
      </c>
      <c r="BP10" s="10">
        <f>((CONFIG!$G15*Commandes!BP10)+IF(ROUND((BP$8-CONFIG!$D$7)/31,0)&gt;=(CONFIG!$E15+CONFIG!$F15),INDEX(Commandes!$D10:$DG10,,COLUMN(BP$8)-COLUMN($D$8)+1-(CONFIG!$E15+CONFIG!$F15)),0)*CONFIG!$H15)*CONFIG!$D15</f>
        <v>0</v>
      </c>
      <c r="BQ10" s="10">
        <f>((CONFIG!$G15*Commandes!BQ10)+IF(ROUND((BQ$8-CONFIG!$D$7)/31,0)&gt;=(CONFIG!$E15+CONFIG!$F15),INDEX(Commandes!$D10:$DG10,,COLUMN(BQ$8)-COLUMN($D$8)+1-(CONFIG!$E15+CONFIG!$F15)),0)*CONFIG!$H15)*CONFIG!$D15</f>
        <v>0</v>
      </c>
      <c r="BR10" s="10">
        <f>((CONFIG!$G15*Commandes!BR10)+IF(ROUND((BR$8-CONFIG!$D$7)/31,0)&gt;=(CONFIG!$E15+CONFIG!$F15),INDEX(Commandes!$D10:$DG10,,COLUMN(BR$8)-COLUMN($D$8)+1-(CONFIG!$E15+CONFIG!$F15)),0)*CONFIG!$H15)*CONFIG!$D15</f>
        <v>0</v>
      </c>
      <c r="BS10" s="10">
        <f>((CONFIG!$G15*Commandes!BS10)+IF(ROUND((BS$8-CONFIG!$D$7)/31,0)&gt;=(CONFIG!$E15+CONFIG!$F15),INDEX(Commandes!$D10:$DG10,,COLUMN(BS$8)-COLUMN($D$8)+1-(CONFIG!$E15+CONFIG!$F15)),0)*CONFIG!$H15)*CONFIG!$D15</f>
        <v>0</v>
      </c>
      <c r="BT10" s="10">
        <f>((CONFIG!$G15*Commandes!BT10)+IF(ROUND((BT$8-CONFIG!$D$7)/31,0)&gt;=(CONFIG!$E15+CONFIG!$F15),INDEX(Commandes!$D10:$DG10,,COLUMN(BT$8)-COLUMN($D$8)+1-(CONFIG!$E15+CONFIG!$F15)),0)*CONFIG!$H15)*CONFIG!$D15</f>
        <v>0</v>
      </c>
      <c r="BU10" s="10">
        <f>((CONFIG!$G15*Commandes!BU10)+IF(ROUND((BU$8-CONFIG!$D$7)/31,0)&gt;=(CONFIG!$E15+CONFIG!$F15),INDEX(Commandes!$D10:$DG10,,COLUMN(BU$8)-COLUMN($D$8)+1-(CONFIG!$E15+CONFIG!$F15)),0)*CONFIG!$H15)*CONFIG!$D15</f>
        <v>0</v>
      </c>
      <c r="BV10" s="10">
        <f>((CONFIG!$G15*Commandes!BV10)+IF(ROUND((BV$8-CONFIG!$D$7)/31,0)&gt;=(CONFIG!$E15+CONFIG!$F15),INDEX(Commandes!$D10:$DG10,,COLUMN(BV$8)-COLUMN($D$8)+1-(CONFIG!$E15+CONFIG!$F15)),0)*CONFIG!$H15)*CONFIG!$D15</f>
        <v>0</v>
      </c>
      <c r="BW10" s="10">
        <f>((CONFIG!$G15*Commandes!BW10)+IF(ROUND((BW$8-CONFIG!$D$7)/31,0)&gt;=(CONFIG!$E15+CONFIG!$F15),INDEX(Commandes!$D10:$DG10,,COLUMN(BW$8)-COLUMN($D$8)+1-(CONFIG!$E15+CONFIG!$F15)),0)*CONFIG!$H15)*CONFIG!$D15</f>
        <v>0</v>
      </c>
      <c r="BX10" s="10">
        <f>((CONFIG!$G15*Commandes!BX10)+IF(ROUND((BX$8-CONFIG!$D$7)/31,0)&gt;=(CONFIG!$E15+CONFIG!$F15),INDEX(Commandes!$D10:$DG10,,COLUMN(BX$8)-COLUMN($D$8)+1-(CONFIG!$E15+CONFIG!$F15)),0)*CONFIG!$H15)*CONFIG!$D15</f>
        <v>0</v>
      </c>
      <c r="BY10" s="10">
        <f>((CONFIG!$G15*Commandes!BY10)+IF(ROUND((BY$8-CONFIG!$D$7)/31,0)&gt;=(CONFIG!$E15+CONFIG!$F15),INDEX(Commandes!$D10:$DG10,,COLUMN(BY$8)-COLUMN($D$8)+1-(CONFIG!$E15+CONFIG!$F15)),0)*CONFIG!$H15)*CONFIG!$D15</f>
        <v>0</v>
      </c>
      <c r="BZ10" s="10">
        <f>((CONFIG!$G15*Commandes!BZ10)+IF(ROUND((BZ$8-CONFIG!$D$7)/31,0)&gt;=(CONFIG!$E15+CONFIG!$F15),INDEX(Commandes!$D10:$DG10,,COLUMN(BZ$8)-COLUMN($D$8)+1-(CONFIG!$E15+CONFIG!$F15)),0)*CONFIG!$H15)*CONFIG!$D15</f>
        <v>0</v>
      </c>
      <c r="CA10" s="10">
        <f>((CONFIG!$G15*Commandes!CA10)+IF(ROUND((CA$8-CONFIG!$D$7)/31,0)&gt;=(CONFIG!$E15+CONFIG!$F15),INDEX(Commandes!$D10:$DG10,,COLUMN(CA$8)-COLUMN($D$8)+1-(CONFIG!$E15+CONFIG!$F15)),0)*CONFIG!$H15)*CONFIG!$D15</f>
        <v>0</v>
      </c>
      <c r="CB10" s="10">
        <f>((CONFIG!$G15*Commandes!CB10)+IF(ROUND((CB$8-CONFIG!$D$7)/31,0)&gt;=(CONFIG!$E15+CONFIG!$F15),INDEX(Commandes!$D10:$DG10,,COLUMN(CB$8)-COLUMN($D$8)+1-(CONFIG!$E15+CONFIG!$F15)),0)*CONFIG!$H15)*CONFIG!$D15</f>
        <v>0</v>
      </c>
      <c r="CC10" s="10">
        <f>((CONFIG!$G15*Commandes!CC10)+IF(ROUND((CC$8-CONFIG!$D$7)/31,0)&gt;=(CONFIG!$E15+CONFIG!$F15),INDEX(Commandes!$D10:$DG10,,COLUMN(CC$8)-COLUMN($D$8)+1-(CONFIG!$E15+CONFIG!$F15)),0)*CONFIG!$H15)*CONFIG!$D15</f>
        <v>0</v>
      </c>
      <c r="CD10" s="10">
        <f>((CONFIG!$G15*Commandes!CD10)+IF(ROUND((CD$8-CONFIG!$D$7)/31,0)&gt;=(CONFIG!$E15+CONFIG!$F15),INDEX(Commandes!$D10:$DG10,,COLUMN(CD$8)-COLUMN($D$8)+1-(CONFIG!$E15+CONFIG!$F15)),0)*CONFIG!$H15)*CONFIG!$D15</f>
        <v>0</v>
      </c>
      <c r="CE10" s="10">
        <f>((CONFIG!$G15*Commandes!CE10)+IF(ROUND((CE$8-CONFIG!$D$7)/31,0)&gt;=(CONFIG!$E15+CONFIG!$F15),INDEX(Commandes!$D10:$DG10,,COLUMN(CE$8)-COLUMN($D$8)+1-(CONFIG!$E15+CONFIG!$F15)),0)*CONFIG!$H15)*CONFIG!$D15</f>
        <v>0</v>
      </c>
      <c r="CF10" s="10">
        <f>((CONFIG!$G15*Commandes!CF10)+IF(ROUND((CF$8-CONFIG!$D$7)/31,0)&gt;=(CONFIG!$E15+CONFIG!$F15),INDEX(Commandes!$D10:$DG10,,COLUMN(CF$8)-COLUMN($D$8)+1-(CONFIG!$E15+CONFIG!$F15)),0)*CONFIG!$H15)*CONFIG!$D15</f>
        <v>0</v>
      </c>
      <c r="CG10" s="10">
        <f>((CONFIG!$G15*Commandes!CG10)+IF(ROUND((CG$8-CONFIG!$D$7)/31,0)&gt;=(CONFIG!$E15+CONFIG!$F15),INDEX(Commandes!$D10:$DG10,,COLUMN(CG$8)-COLUMN($D$8)+1-(CONFIG!$E15+CONFIG!$F15)),0)*CONFIG!$H15)*CONFIG!$D15</f>
        <v>0</v>
      </c>
      <c r="CH10" s="10">
        <f>((CONFIG!$G15*Commandes!CH10)+IF(ROUND((CH$8-CONFIG!$D$7)/31,0)&gt;=(CONFIG!$E15+CONFIG!$F15),INDEX(Commandes!$D10:$DG10,,COLUMN(CH$8)-COLUMN($D$8)+1-(CONFIG!$E15+CONFIG!$F15)),0)*CONFIG!$H15)*CONFIG!$D15</f>
        <v>0</v>
      </c>
      <c r="CI10" s="10">
        <f>((CONFIG!$G15*Commandes!CI10)+IF(ROUND((CI$8-CONFIG!$D$7)/31,0)&gt;=(CONFIG!$E15+CONFIG!$F15),INDEX(Commandes!$D10:$DG10,,COLUMN(CI$8)-COLUMN($D$8)+1-(CONFIG!$E15+CONFIG!$F15)),0)*CONFIG!$H15)*CONFIG!$D15</f>
        <v>0</v>
      </c>
      <c r="CJ10" s="10">
        <f>((CONFIG!$G15*Commandes!CJ10)+IF(ROUND((CJ$8-CONFIG!$D$7)/31,0)&gt;=(CONFIG!$E15+CONFIG!$F15),INDEX(Commandes!$D10:$DG10,,COLUMN(CJ$8)-COLUMN($D$8)+1-(CONFIG!$E15+CONFIG!$F15)),0)*CONFIG!$H15)*CONFIG!$D15</f>
        <v>0</v>
      </c>
      <c r="CK10" s="10">
        <f>((CONFIG!$G15*Commandes!CK10)+IF(ROUND((CK$8-CONFIG!$D$7)/31,0)&gt;=(CONFIG!$E15+CONFIG!$F15),INDEX(Commandes!$D10:$DG10,,COLUMN(CK$8)-COLUMN($D$8)+1-(CONFIG!$E15+CONFIG!$F15)),0)*CONFIG!$H15)*CONFIG!$D15</f>
        <v>0</v>
      </c>
      <c r="CL10" s="10">
        <f>((CONFIG!$G15*Commandes!CL10)+IF(ROUND((CL$8-CONFIG!$D$7)/31,0)&gt;=(CONFIG!$E15+CONFIG!$F15),INDEX(Commandes!$D10:$DG10,,COLUMN(CL$8)-COLUMN($D$8)+1-(CONFIG!$E15+CONFIG!$F15)),0)*CONFIG!$H15)*CONFIG!$D15</f>
        <v>0</v>
      </c>
      <c r="CM10" s="10">
        <f>((CONFIG!$G15*Commandes!CM10)+IF(ROUND((CM$8-CONFIG!$D$7)/31,0)&gt;=(CONFIG!$E15+CONFIG!$F15),INDEX(Commandes!$D10:$DG10,,COLUMN(CM$8)-COLUMN($D$8)+1-(CONFIG!$E15+CONFIG!$F15)),0)*CONFIG!$H15)*CONFIG!$D15</f>
        <v>0</v>
      </c>
      <c r="CN10" s="10">
        <f>((CONFIG!$G15*Commandes!CN10)+IF(ROUND((CN$8-CONFIG!$D$7)/31,0)&gt;=(CONFIG!$E15+CONFIG!$F15),INDEX(Commandes!$D10:$DG10,,COLUMN(CN$8)-COLUMN($D$8)+1-(CONFIG!$E15+CONFIG!$F15)),0)*CONFIG!$H15)*CONFIG!$D15</f>
        <v>0</v>
      </c>
      <c r="CO10" s="10">
        <f>((CONFIG!$G15*Commandes!CO10)+IF(ROUND((CO$8-CONFIG!$D$7)/31,0)&gt;=(CONFIG!$E15+CONFIG!$F15),INDEX(Commandes!$D10:$DG10,,COLUMN(CO$8)-COLUMN($D$8)+1-(CONFIG!$E15+CONFIG!$F15)),0)*CONFIG!$H15)*CONFIG!$D15</f>
        <v>0</v>
      </c>
      <c r="CP10" s="10">
        <f>((CONFIG!$G15*Commandes!CP10)+IF(ROUND((CP$8-CONFIG!$D$7)/31,0)&gt;=(CONFIG!$E15+CONFIG!$F15),INDEX(Commandes!$D10:$DG10,,COLUMN(CP$8)-COLUMN($D$8)+1-(CONFIG!$E15+CONFIG!$F15)),0)*CONFIG!$H15)*CONFIG!$D15</f>
        <v>0</v>
      </c>
      <c r="CQ10" s="10">
        <f>((CONFIG!$G15*Commandes!CQ10)+IF(ROUND((CQ$8-CONFIG!$D$7)/31,0)&gt;=(CONFIG!$E15+CONFIG!$F15),INDEX(Commandes!$D10:$DG10,,COLUMN(CQ$8)-COLUMN($D$8)+1-(CONFIG!$E15+CONFIG!$F15)),0)*CONFIG!$H15)*CONFIG!$D15</f>
        <v>0</v>
      </c>
      <c r="CR10" s="10">
        <f>((CONFIG!$G15*Commandes!CR10)+IF(ROUND((CR$8-CONFIG!$D$7)/31,0)&gt;=(CONFIG!$E15+CONFIG!$F15),INDEX(Commandes!$D10:$DG10,,COLUMN(CR$8)-COLUMN($D$8)+1-(CONFIG!$E15+CONFIG!$F15)),0)*CONFIG!$H15)*CONFIG!$D15</f>
        <v>0</v>
      </c>
      <c r="CS10" s="10">
        <f>((CONFIG!$G15*Commandes!CS10)+IF(ROUND((CS$8-CONFIG!$D$7)/31,0)&gt;=(CONFIG!$E15+CONFIG!$F15),INDEX(Commandes!$D10:$DG10,,COLUMN(CS$8)-COLUMN($D$8)+1-(CONFIG!$E15+CONFIG!$F15)),0)*CONFIG!$H15)*CONFIG!$D15</f>
        <v>0</v>
      </c>
      <c r="CT10" s="10">
        <f>((CONFIG!$G15*Commandes!CT10)+IF(ROUND((CT$8-CONFIG!$D$7)/31,0)&gt;=(CONFIG!$E15+CONFIG!$F15),INDEX(Commandes!$D10:$DG10,,COLUMN(CT$8)-COLUMN($D$8)+1-(CONFIG!$E15+CONFIG!$F15)),0)*CONFIG!$H15)*CONFIG!$D15</f>
        <v>0</v>
      </c>
      <c r="CU10" s="10">
        <f>((CONFIG!$G15*Commandes!CU10)+IF(ROUND((CU$8-CONFIG!$D$7)/31,0)&gt;=(CONFIG!$E15+CONFIG!$F15),INDEX(Commandes!$D10:$DG10,,COLUMN(CU$8)-COLUMN($D$8)+1-(CONFIG!$E15+CONFIG!$F15)),0)*CONFIG!$H15)*CONFIG!$D15</f>
        <v>0</v>
      </c>
      <c r="CV10" s="10">
        <f>((CONFIG!$G15*Commandes!CV10)+IF(ROUND((CV$8-CONFIG!$D$7)/31,0)&gt;=(CONFIG!$E15+CONFIG!$F15),INDEX(Commandes!$D10:$DG10,,COLUMN(CV$8)-COLUMN($D$8)+1-(CONFIG!$E15+CONFIG!$F15)),0)*CONFIG!$H15)*CONFIG!$D15</f>
        <v>0</v>
      </c>
      <c r="CW10" s="10">
        <f>((CONFIG!$G15*Commandes!CW10)+IF(ROUND((CW$8-CONFIG!$D$7)/31,0)&gt;=(CONFIG!$E15+CONFIG!$F15),INDEX(Commandes!$D10:$DG10,,COLUMN(CW$8)-COLUMN($D$8)+1-(CONFIG!$E15+CONFIG!$F15)),0)*CONFIG!$H15)*CONFIG!$D15</f>
        <v>0</v>
      </c>
      <c r="CX10" s="10">
        <f>((CONFIG!$G15*Commandes!CX10)+IF(ROUND((CX$8-CONFIG!$D$7)/31,0)&gt;=(CONFIG!$E15+CONFIG!$F15),INDEX(Commandes!$D10:$DG10,,COLUMN(CX$8)-COLUMN($D$8)+1-(CONFIG!$E15+CONFIG!$F15)),0)*CONFIG!$H15)*CONFIG!$D15</f>
        <v>0</v>
      </c>
      <c r="CY10" s="10">
        <f>((CONFIG!$G15*Commandes!CY10)+IF(ROUND((CY$8-CONFIG!$D$7)/31,0)&gt;=(CONFIG!$E15+CONFIG!$F15),INDEX(Commandes!$D10:$DG10,,COLUMN(CY$8)-COLUMN($D$8)+1-(CONFIG!$E15+CONFIG!$F15)),0)*CONFIG!$H15)*CONFIG!$D15</f>
        <v>0</v>
      </c>
      <c r="CZ10" s="10">
        <f>((CONFIG!$G15*Commandes!CZ10)+IF(ROUND((CZ$8-CONFIG!$D$7)/31,0)&gt;=(CONFIG!$E15+CONFIG!$F15),INDEX(Commandes!$D10:$DG10,,COLUMN(CZ$8)-COLUMN($D$8)+1-(CONFIG!$E15+CONFIG!$F15)),0)*CONFIG!$H15)*CONFIG!$D15</f>
        <v>0</v>
      </c>
      <c r="DA10" s="10">
        <f>((CONFIG!$G15*Commandes!DA10)+IF(ROUND((DA$8-CONFIG!$D$7)/31,0)&gt;=(CONFIG!$E15+CONFIG!$F15),INDEX(Commandes!$D10:$DG10,,COLUMN(DA$8)-COLUMN($D$8)+1-(CONFIG!$E15+CONFIG!$F15)),0)*CONFIG!$H15)*CONFIG!$D15</f>
        <v>0</v>
      </c>
      <c r="DB10" s="10">
        <f>((CONFIG!$G15*Commandes!DB10)+IF(ROUND((DB$8-CONFIG!$D$7)/31,0)&gt;=(CONFIG!$E15+CONFIG!$F15),INDEX(Commandes!$D10:$DG10,,COLUMN(DB$8)-COLUMN($D$8)+1-(CONFIG!$E15+CONFIG!$F15)),0)*CONFIG!$H15)*CONFIG!$D15</f>
        <v>0</v>
      </c>
      <c r="DC10" s="10">
        <f>((CONFIG!$G15*Commandes!DC10)+IF(ROUND((DC$8-CONFIG!$D$7)/31,0)&gt;=(CONFIG!$E15+CONFIG!$F15),INDEX(Commandes!$D10:$DG10,,COLUMN(DC$8)-COLUMN($D$8)+1-(CONFIG!$E15+CONFIG!$F15)),0)*CONFIG!$H15)*CONFIG!$D15</f>
        <v>0</v>
      </c>
      <c r="DD10" s="10">
        <f>((CONFIG!$G15*Commandes!DD10)+IF(ROUND((DD$8-CONFIG!$D$7)/31,0)&gt;=(CONFIG!$E15+CONFIG!$F15),INDEX(Commandes!$D10:$DG10,,COLUMN(DD$8)-COLUMN($D$8)+1-(CONFIG!$E15+CONFIG!$F15)),0)*CONFIG!$H15)*CONFIG!$D15</f>
        <v>0</v>
      </c>
      <c r="DE10" s="10">
        <f>((CONFIG!$G15*Commandes!DE10)+IF(ROUND((DE$8-CONFIG!$D$7)/31,0)&gt;=(CONFIG!$E15+CONFIG!$F15),INDEX(Commandes!$D10:$DG10,,COLUMN(DE$8)-COLUMN($D$8)+1-(CONFIG!$E15+CONFIG!$F15)),0)*CONFIG!$H15)*CONFIG!$D15</f>
        <v>0</v>
      </c>
      <c r="DF10" s="10">
        <f>((CONFIG!$G15*Commandes!DF10)+IF(ROUND((DF$8-CONFIG!$D$7)/31,0)&gt;=(CONFIG!$E15+CONFIG!$F15),INDEX(Commandes!$D10:$DG10,,COLUMN(DF$8)-COLUMN($D$8)+1-(CONFIG!$E15+CONFIG!$F15)),0)*CONFIG!$H15)*CONFIG!$D15</f>
        <v>0</v>
      </c>
      <c r="DG10" s="10">
        <f>((CONFIG!$G15*Commandes!DG10)+IF(ROUND((DG$8-CONFIG!$D$7)/31,0)&gt;=(CONFIG!$E15+CONFIG!$F15),INDEX(Commandes!$D10:$DG10,,COLUMN(DG$8)-COLUMN($D$8)+1-(CONFIG!$E15+CONFIG!$F15)),0)*CONFIG!$H15)*CONFIG!$D15</f>
        <v>0</v>
      </c>
    </row>
    <row r="11">
      <c r="C11" s="6">
        <f>CONFIG!$C$16</f>
        <v>0</v>
      </c>
      <c r="D11" s="10">
        <f>((CONFIG!$G16*Commandes!D11)+IF(ROUND((D$8-CONFIG!$D$7)/31,0)&gt;=(CONFIG!$E16+CONFIG!$F16),INDEX(Commandes!$D11:$DG11,,COLUMN(D$8)-COLUMN($D$8)+1-(CONFIG!$E16+CONFIG!$F16)),0)*CONFIG!$H16)*CONFIG!$D16</f>
        <v>0</v>
      </c>
      <c r="E11" s="10">
        <f>((CONFIG!$G16*Commandes!E11)+IF(ROUND((E$8-CONFIG!$D$7)/31,0)&gt;=(CONFIG!$E16+CONFIG!$F16),INDEX(Commandes!$D11:$DG11,,COLUMN(E$8)-COLUMN($D$8)+1-(CONFIG!$E16+CONFIG!$F16)),0)*CONFIG!$H16)*CONFIG!$D16</f>
        <v>0</v>
      </c>
      <c r="F11" s="10">
        <f>((CONFIG!$G16*Commandes!F11)+IF(ROUND((F$8-CONFIG!$D$7)/31,0)&gt;=(CONFIG!$E16+CONFIG!$F16),INDEX(Commandes!$D11:$DG11,,COLUMN(F$8)-COLUMN($D$8)+1-(CONFIG!$E16+CONFIG!$F16)),0)*CONFIG!$H16)*CONFIG!$D16</f>
        <v>0</v>
      </c>
      <c r="G11" s="10">
        <f>((CONFIG!$G16*Commandes!G11)+IF(ROUND((G$8-CONFIG!$D$7)/31,0)&gt;=(CONFIG!$E16+CONFIG!$F16),INDEX(Commandes!$D11:$DG11,,COLUMN(G$8)-COLUMN($D$8)+1-(CONFIG!$E16+CONFIG!$F16)),0)*CONFIG!$H16)*CONFIG!$D16</f>
        <v>0</v>
      </c>
      <c r="H11" s="10">
        <f>((CONFIG!$G16*Commandes!H11)+IF(ROUND((H$8-CONFIG!$D$7)/31,0)&gt;=(CONFIG!$E16+CONFIG!$F16),INDEX(Commandes!$D11:$DG11,,COLUMN(H$8)-COLUMN($D$8)+1-(CONFIG!$E16+CONFIG!$F16)),0)*CONFIG!$H16)*CONFIG!$D16</f>
        <v>0</v>
      </c>
      <c r="I11" s="10">
        <f>((CONFIG!$G16*Commandes!I11)+IF(ROUND((I$8-CONFIG!$D$7)/31,0)&gt;=(CONFIG!$E16+CONFIG!$F16),INDEX(Commandes!$D11:$DG11,,COLUMN(I$8)-COLUMN($D$8)+1-(CONFIG!$E16+CONFIG!$F16)),0)*CONFIG!$H16)*CONFIG!$D16</f>
        <v>0</v>
      </c>
      <c r="J11" s="10">
        <f>((CONFIG!$G16*Commandes!J11)+IF(ROUND((J$8-CONFIG!$D$7)/31,0)&gt;=(CONFIG!$E16+CONFIG!$F16),INDEX(Commandes!$D11:$DG11,,COLUMN(J$8)-COLUMN($D$8)+1-(CONFIG!$E16+CONFIG!$F16)),0)*CONFIG!$H16)*CONFIG!$D16</f>
        <v>0</v>
      </c>
      <c r="K11" s="10">
        <f>((CONFIG!$G16*Commandes!K11)+IF(ROUND((K$8-CONFIG!$D$7)/31,0)&gt;=(CONFIG!$E16+CONFIG!$F16),INDEX(Commandes!$D11:$DG11,,COLUMN(K$8)-COLUMN($D$8)+1-(CONFIG!$E16+CONFIG!$F16)),0)*CONFIG!$H16)*CONFIG!$D16</f>
        <v>0</v>
      </c>
      <c r="L11" s="10">
        <f>((CONFIG!$G16*Commandes!L11)+IF(ROUND((L$8-CONFIG!$D$7)/31,0)&gt;=(CONFIG!$E16+CONFIG!$F16),INDEX(Commandes!$D11:$DG11,,COLUMN(L$8)-COLUMN($D$8)+1-(CONFIG!$E16+CONFIG!$F16)),0)*CONFIG!$H16)*CONFIG!$D16</f>
        <v>0</v>
      </c>
      <c r="M11" s="10">
        <f>((CONFIG!$G16*Commandes!M11)+IF(ROUND((M$8-CONFIG!$D$7)/31,0)&gt;=(CONFIG!$E16+CONFIG!$F16),INDEX(Commandes!$D11:$DG11,,COLUMN(M$8)-COLUMN($D$8)+1-(CONFIG!$E16+CONFIG!$F16)),0)*CONFIG!$H16)*CONFIG!$D16</f>
        <v>0</v>
      </c>
      <c r="N11" s="10">
        <f>((CONFIG!$G16*Commandes!N11)+IF(ROUND((N$8-CONFIG!$D$7)/31,0)&gt;=(CONFIG!$E16+CONFIG!$F16),INDEX(Commandes!$D11:$DG11,,COLUMN(N$8)-COLUMN($D$8)+1-(CONFIG!$E16+CONFIG!$F16)),0)*CONFIG!$H16)*CONFIG!$D16</f>
        <v>0</v>
      </c>
      <c r="O11" s="10">
        <f>((CONFIG!$G16*Commandes!O11)+IF(ROUND((O$8-CONFIG!$D$7)/31,0)&gt;=(CONFIG!$E16+CONFIG!$F16),INDEX(Commandes!$D11:$DG11,,COLUMN(O$8)-COLUMN($D$8)+1-(CONFIG!$E16+CONFIG!$F16)),0)*CONFIG!$H16)*CONFIG!$D16</f>
        <v>0</v>
      </c>
      <c r="P11" s="10">
        <f>((CONFIG!$G16*Commandes!P11)+IF(ROUND((P$8-CONFIG!$D$7)/31,0)&gt;=(CONFIG!$E16+CONFIG!$F16),INDEX(Commandes!$D11:$DG11,,COLUMN(P$8)-COLUMN($D$8)+1-(CONFIG!$E16+CONFIG!$F16)),0)*CONFIG!$H16)*CONFIG!$D16</f>
        <v>0</v>
      </c>
      <c r="Q11" s="10">
        <f>((CONFIG!$G16*Commandes!Q11)+IF(ROUND((Q$8-CONFIG!$D$7)/31,0)&gt;=(CONFIG!$E16+CONFIG!$F16),INDEX(Commandes!$D11:$DG11,,COLUMN(Q$8)-COLUMN($D$8)+1-(CONFIG!$E16+CONFIG!$F16)),0)*CONFIG!$H16)*CONFIG!$D16</f>
        <v>0</v>
      </c>
      <c r="R11" s="10">
        <f>((CONFIG!$G16*Commandes!R11)+IF(ROUND((R$8-CONFIG!$D$7)/31,0)&gt;=(CONFIG!$E16+CONFIG!$F16),INDEX(Commandes!$D11:$DG11,,COLUMN(R$8)-COLUMN($D$8)+1-(CONFIG!$E16+CONFIG!$F16)),0)*CONFIG!$H16)*CONFIG!$D16</f>
        <v>0</v>
      </c>
      <c r="S11" s="10">
        <f>((CONFIG!$G16*Commandes!S11)+IF(ROUND((S$8-CONFIG!$D$7)/31,0)&gt;=(CONFIG!$E16+CONFIG!$F16),INDEX(Commandes!$D11:$DG11,,COLUMN(S$8)-COLUMN($D$8)+1-(CONFIG!$E16+CONFIG!$F16)),0)*CONFIG!$H16)*CONFIG!$D16</f>
        <v>0</v>
      </c>
      <c r="T11" s="10">
        <f>((CONFIG!$G16*Commandes!T11)+IF(ROUND((T$8-CONFIG!$D$7)/31,0)&gt;=(CONFIG!$E16+CONFIG!$F16),INDEX(Commandes!$D11:$DG11,,COLUMN(T$8)-COLUMN($D$8)+1-(CONFIG!$E16+CONFIG!$F16)),0)*CONFIG!$H16)*CONFIG!$D16</f>
        <v>0</v>
      </c>
      <c r="U11" s="10">
        <f>((CONFIG!$G16*Commandes!U11)+IF(ROUND((U$8-CONFIG!$D$7)/31,0)&gt;=(CONFIG!$E16+CONFIG!$F16),INDEX(Commandes!$D11:$DG11,,COLUMN(U$8)-COLUMN($D$8)+1-(CONFIG!$E16+CONFIG!$F16)),0)*CONFIG!$H16)*CONFIG!$D16</f>
        <v>0</v>
      </c>
      <c r="V11" s="10">
        <f>((CONFIG!$G16*Commandes!V11)+IF(ROUND((V$8-CONFIG!$D$7)/31,0)&gt;=(CONFIG!$E16+CONFIG!$F16),INDEX(Commandes!$D11:$DG11,,COLUMN(V$8)-COLUMN($D$8)+1-(CONFIG!$E16+CONFIG!$F16)),0)*CONFIG!$H16)*CONFIG!$D16</f>
        <v>0</v>
      </c>
      <c r="W11" s="10">
        <f>((CONFIG!$G16*Commandes!W11)+IF(ROUND((W$8-CONFIG!$D$7)/31,0)&gt;=(CONFIG!$E16+CONFIG!$F16),INDEX(Commandes!$D11:$DG11,,COLUMN(W$8)-COLUMN($D$8)+1-(CONFIG!$E16+CONFIG!$F16)),0)*CONFIG!$H16)*CONFIG!$D16</f>
        <v>0</v>
      </c>
      <c r="X11" s="10">
        <f>((CONFIG!$G16*Commandes!X11)+IF(ROUND((X$8-CONFIG!$D$7)/31,0)&gt;=(CONFIG!$E16+CONFIG!$F16),INDEX(Commandes!$D11:$DG11,,COLUMN(X$8)-COLUMN($D$8)+1-(CONFIG!$E16+CONFIG!$F16)),0)*CONFIG!$H16)*CONFIG!$D16</f>
        <v>0</v>
      </c>
      <c r="Y11" s="10">
        <f>((CONFIG!$G16*Commandes!Y11)+IF(ROUND((Y$8-CONFIG!$D$7)/31,0)&gt;=(CONFIG!$E16+CONFIG!$F16),INDEX(Commandes!$D11:$DG11,,COLUMN(Y$8)-COLUMN($D$8)+1-(CONFIG!$E16+CONFIG!$F16)),0)*CONFIG!$H16)*CONFIG!$D16</f>
        <v>0</v>
      </c>
      <c r="Z11" s="10">
        <f>((CONFIG!$G16*Commandes!Z11)+IF(ROUND((Z$8-CONFIG!$D$7)/31,0)&gt;=(CONFIG!$E16+CONFIG!$F16),INDEX(Commandes!$D11:$DG11,,COLUMN(Z$8)-COLUMN($D$8)+1-(CONFIG!$E16+CONFIG!$F16)),0)*CONFIG!$H16)*CONFIG!$D16</f>
        <v>0</v>
      </c>
      <c r="AA11" s="10">
        <f>((CONFIG!$G16*Commandes!AA11)+IF(ROUND((AA$8-CONFIG!$D$7)/31,0)&gt;=(CONFIG!$E16+CONFIG!$F16),INDEX(Commandes!$D11:$DG11,,COLUMN(AA$8)-COLUMN($D$8)+1-(CONFIG!$E16+CONFIG!$F16)),0)*CONFIG!$H16)*CONFIG!$D16</f>
        <v>0</v>
      </c>
      <c r="AB11" s="10">
        <f>((CONFIG!$G16*Commandes!AB11)+IF(ROUND((AB$8-CONFIG!$D$7)/31,0)&gt;=(CONFIG!$E16+CONFIG!$F16),INDEX(Commandes!$D11:$DG11,,COLUMN(AB$8)-COLUMN($D$8)+1-(CONFIG!$E16+CONFIG!$F16)),0)*CONFIG!$H16)*CONFIG!$D16</f>
        <v>0</v>
      </c>
      <c r="AC11" s="10">
        <f>((CONFIG!$G16*Commandes!AC11)+IF(ROUND((AC$8-CONFIG!$D$7)/31,0)&gt;=(CONFIG!$E16+CONFIG!$F16),INDEX(Commandes!$D11:$DG11,,COLUMN(AC$8)-COLUMN($D$8)+1-(CONFIG!$E16+CONFIG!$F16)),0)*CONFIG!$H16)*CONFIG!$D16</f>
        <v>0</v>
      </c>
      <c r="AD11" s="10">
        <f>((CONFIG!$G16*Commandes!AD11)+IF(ROUND((AD$8-CONFIG!$D$7)/31,0)&gt;=(CONFIG!$E16+CONFIG!$F16),INDEX(Commandes!$D11:$DG11,,COLUMN(AD$8)-COLUMN($D$8)+1-(CONFIG!$E16+CONFIG!$F16)),0)*CONFIG!$H16)*CONFIG!$D16</f>
        <v>0</v>
      </c>
      <c r="AE11" s="10">
        <f>((CONFIG!$G16*Commandes!AE11)+IF(ROUND((AE$8-CONFIG!$D$7)/31,0)&gt;=(CONFIG!$E16+CONFIG!$F16),INDEX(Commandes!$D11:$DG11,,COLUMN(AE$8)-COLUMN($D$8)+1-(CONFIG!$E16+CONFIG!$F16)),0)*CONFIG!$H16)*CONFIG!$D16</f>
        <v>0</v>
      </c>
      <c r="AF11" s="10">
        <f>((CONFIG!$G16*Commandes!AF11)+IF(ROUND((AF$8-CONFIG!$D$7)/31,0)&gt;=(CONFIG!$E16+CONFIG!$F16),INDEX(Commandes!$D11:$DG11,,COLUMN(AF$8)-COLUMN($D$8)+1-(CONFIG!$E16+CONFIG!$F16)),0)*CONFIG!$H16)*CONFIG!$D16</f>
        <v>0</v>
      </c>
      <c r="AG11" s="10">
        <f>((CONFIG!$G16*Commandes!AG11)+IF(ROUND((AG$8-CONFIG!$D$7)/31,0)&gt;=(CONFIG!$E16+CONFIG!$F16),INDEX(Commandes!$D11:$DG11,,COLUMN(AG$8)-COLUMN($D$8)+1-(CONFIG!$E16+CONFIG!$F16)),0)*CONFIG!$H16)*CONFIG!$D16</f>
        <v>0</v>
      </c>
      <c r="AH11" s="10">
        <f>((CONFIG!$G16*Commandes!AH11)+IF(ROUND((AH$8-CONFIG!$D$7)/31,0)&gt;=(CONFIG!$E16+CONFIG!$F16),INDEX(Commandes!$D11:$DG11,,COLUMN(AH$8)-COLUMN($D$8)+1-(CONFIG!$E16+CONFIG!$F16)),0)*CONFIG!$H16)*CONFIG!$D16</f>
        <v>0</v>
      </c>
      <c r="AI11" s="10">
        <f>((CONFIG!$G16*Commandes!AI11)+IF(ROUND((AI$8-CONFIG!$D$7)/31,0)&gt;=(CONFIG!$E16+CONFIG!$F16),INDEX(Commandes!$D11:$DG11,,COLUMN(AI$8)-COLUMN($D$8)+1-(CONFIG!$E16+CONFIG!$F16)),0)*CONFIG!$H16)*CONFIG!$D16</f>
        <v>0</v>
      </c>
      <c r="AJ11" s="10">
        <f>((CONFIG!$G16*Commandes!AJ11)+IF(ROUND((AJ$8-CONFIG!$D$7)/31,0)&gt;=(CONFIG!$E16+CONFIG!$F16),INDEX(Commandes!$D11:$DG11,,COLUMN(AJ$8)-COLUMN($D$8)+1-(CONFIG!$E16+CONFIG!$F16)),0)*CONFIG!$H16)*CONFIG!$D16</f>
        <v>0</v>
      </c>
      <c r="AK11" s="10">
        <f>((CONFIG!$G16*Commandes!AK11)+IF(ROUND((AK$8-CONFIG!$D$7)/31,0)&gt;=(CONFIG!$E16+CONFIG!$F16),INDEX(Commandes!$D11:$DG11,,COLUMN(AK$8)-COLUMN($D$8)+1-(CONFIG!$E16+CONFIG!$F16)),0)*CONFIG!$H16)*CONFIG!$D16</f>
        <v>0</v>
      </c>
      <c r="AL11" s="10">
        <f>((CONFIG!$G16*Commandes!AL11)+IF(ROUND((AL$8-CONFIG!$D$7)/31,0)&gt;=(CONFIG!$E16+CONFIG!$F16),INDEX(Commandes!$D11:$DG11,,COLUMN(AL$8)-COLUMN($D$8)+1-(CONFIG!$E16+CONFIG!$F16)),0)*CONFIG!$H16)*CONFIG!$D16</f>
        <v>0</v>
      </c>
      <c r="AM11" s="10">
        <f>((CONFIG!$G16*Commandes!AM11)+IF(ROUND((AM$8-CONFIG!$D$7)/31,0)&gt;=(CONFIG!$E16+CONFIG!$F16),INDEX(Commandes!$D11:$DG11,,COLUMN(AM$8)-COLUMN($D$8)+1-(CONFIG!$E16+CONFIG!$F16)),0)*CONFIG!$H16)*CONFIG!$D16</f>
        <v>0</v>
      </c>
      <c r="AN11" s="10">
        <f>((CONFIG!$G16*Commandes!AN11)+IF(ROUND((AN$8-CONFIG!$D$7)/31,0)&gt;=(CONFIG!$E16+CONFIG!$F16),INDEX(Commandes!$D11:$DG11,,COLUMN(AN$8)-COLUMN($D$8)+1-(CONFIG!$E16+CONFIG!$F16)),0)*CONFIG!$H16)*CONFIG!$D16</f>
        <v>0</v>
      </c>
      <c r="AO11" s="10">
        <f>((CONFIG!$G16*Commandes!AO11)+IF(ROUND((AO$8-CONFIG!$D$7)/31,0)&gt;=(CONFIG!$E16+CONFIG!$F16),INDEX(Commandes!$D11:$DG11,,COLUMN(AO$8)-COLUMN($D$8)+1-(CONFIG!$E16+CONFIG!$F16)),0)*CONFIG!$H16)*CONFIG!$D16</f>
        <v>0</v>
      </c>
      <c r="AP11" s="10">
        <f>((CONFIG!$G16*Commandes!AP11)+IF(ROUND((AP$8-CONFIG!$D$7)/31,0)&gt;=(CONFIG!$E16+CONFIG!$F16),INDEX(Commandes!$D11:$DG11,,COLUMN(AP$8)-COLUMN($D$8)+1-(CONFIG!$E16+CONFIG!$F16)),0)*CONFIG!$H16)*CONFIG!$D16</f>
        <v>0</v>
      </c>
      <c r="AQ11" s="10">
        <f>((CONFIG!$G16*Commandes!AQ11)+IF(ROUND((AQ$8-CONFIG!$D$7)/31,0)&gt;=(CONFIG!$E16+CONFIG!$F16),INDEX(Commandes!$D11:$DG11,,COLUMN(AQ$8)-COLUMN($D$8)+1-(CONFIG!$E16+CONFIG!$F16)),0)*CONFIG!$H16)*CONFIG!$D16</f>
        <v>0</v>
      </c>
      <c r="AR11" s="10">
        <f>((CONFIG!$G16*Commandes!AR11)+IF(ROUND((AR$8-CONFIG!$D$7)/31,0)&gt;=(CONFIG!$E16+CONFIG!$F16),INDEX(Commandes!$D11:$DG11,,COLUMN(AR$8)-COLUMN($D$8)+1-(CONFIG!$E16+CONFIG!$F16)),0)*CONFIG!$H16)*CONFIG!$D16</f>
        <v>0</v>
      </c>
      <c r="AS11" s="10">
        <f>((CONFIG!$G16*Commandes!AS11)+IF(ROUND((AS$8-CONFIG!$D$7)/31,0)&gt;=(CONFIG!$E16+CONFIG!$F16),INDEX(Commandes!$D11:$DG11,,COLUMN(AS$8)-COLUMN($D$8)+1-(CONFIG!$E16+CONFIG!$F16)),0)*CONFIG!$H16)*CONFIG!$D16</f>
        <v>0</v>
      </c>
      <c r="AT11" s="10">
        <f>((CONFIG!$G16*Commandes!AT11)+IF(ROUND((AT$8-CONFIG!$D$7)/31,0)&gt;=(CONFIG!$E16+CONFIG!$F16),INDEX(Commandes!$D11:$DG11,,COLUMN(AT$8)-COLUMN($D$8)+1-(CONFIG!$E16+CONFIG!$F16)),0)*CONFIG!$H16)*CONFIG!$D16</f>
        <v>0</v>
      </c>
      <c r="AU11" s="10">
        <f>((CONFIG!$G16*Commandes!AU11)+IF(ROUND((AU$8-CONFIG!$D$7)/31,0)&gt;=(CONFIG!$E16+CONFIG!$F16),INDEX(Commandes!$D11:$DG11,,COLUMN(AU$8)-COLUMN($D$8)+1-(CONFIG!$E16+CONFIG!$F16)),0)*CONFIG!$H16)*CONFIG!$D16</f>
        <v>0</v>
      </c>
      <c r="AV11" s="10">
        <f>((CONFIG!$G16*Commandes!AV11)+IF(ROUND((AV$8-CONFIG!$D$7)/31,0)&gt;=(CONFIG!$E16+CONFIG!$F16),INDEX(Commandes!$D11:$DG11,,COLUMN(AV$8)-COLUMN($D$8)+1-(CONFIG!$E16+CONFIG!$F16)),0)*CONFIG!$H16)*CONFIG!$D16</f>
        <v>0</v>
      </c>
      <c r="AW11" s="10">
        <f>((CONFIG!$G16*Commandes!AW11)+IF(ROUND((AW$8-CONFIG!$D$7)/31,0)&gt;=(CONFIG!$E16+CONFIG!$F16),INDEX(Commandes!$D11:$DG11,,COLUMN(AW$8)-COLUMN($D$8)+1-(CONFIG!$E16+CONFIG!$F16)),0)*CONFIG!$H16)*CONFIG!$D16</f>
        <v>0</v>
      </c>
      <c r="AX11" s="10">
        <f>((CONFIG!$G16*Commandes!AX11)+IF(ROUND((AX$8-CONFIG!$D$7)/31,0)&gt;=(CONFIG!$E16+CONFIG!$F16),INDEX(Commandes!$D11:$DG11,,COLUMN(AX$8)-COLUMN($D$8)+1-(CONFIG!$E16+CONFIG!$F16)),0)*CONFIG!$H16)*CONFIG!$D16</f>
        <v>0</v>
      </c>
      <c r="AY11" s="10">
        <f>((CONFIG!$G16*Commandes!AY11)+IF(ROUND((AY$8-CONFIG!$D$7)/31,0)&gt;=(CONFIG!$E16+CONFIG!$F16),INDEX(Commandes!$D11:$DG11,,COLUMN(AY$8)-COLUMN($D$8)+1-(CONFIG!$E16+CONFIG!$F16)),0)*CONFIG!$H16)*CONFIG!$D16</f>
        <v>0</v>
      </c>
      <c r="AZ11" s="10">
        <f>((CONFIG!$G16*Commandes!AZ11)+IF(ROUND((AZ$8-CONFIG!$D$7)/31,0)&gt;=(CONFIG!$E16+CONFIG!$F16),INDEX(Commandes!$D11:$DG11,,COLUMN(AZ$8)-COLUMN($D$8)+1-(CONFIG!$E16+CONFIG!$F16)),0)*CONFIG!$H16)*CONFIG!$D16</f>
        <v>0</v>
      </c>
      <c r="BA11" s="10">
        <f>((CONFIG!$G16*Commandes!BA11)+IF(ROUND((BA$8-CONFIG!$D$7)/31,0)&gt;=(CONFIG!$E16+CONFIG!$F16),INDEX(Commandes!$D11:$DG11,,COLUMN(BA$8)-COLUMN($D$8)+1-(CONFIG!$E16+CONFIG!$F16)),0)*CONFIG!$H16)*CONFIG!$D16</f>
        <v>0</v>
      </c>
      <c r="BB11" s="10">
        <f>((CONFIG!$G16*Commandes!BB11)+IF(ROUND((BB$8-CONFIG!$D$7)/31,0)&gt;=(CONFIG!$E16+CONFIG!$F16),INDEX(Commandes!$D11:$DG11,,COLUMN(BB$8)-COLUMN($D$8)+1-(CONFIG!$E16+CONFIG!$F16)),0)*CONFIG!$H16)*CONFIG!$D16</f>
        <v>0</v>
      </c>
      <c r="BC11" s="10">
        <f>((CONFIG!$G16*Commandes!BC11)+IF(ROUND((BC$8-CONFIG!$D$7)/31,0)&gt;=(CONFIG!$E16+CONFIG!$F16),INDEX(Commandes!$D11:$DG11,,COLUMN(BC$8)-COLUMN($D$8)+1-(CONFIG!$E16+CONFIG!$F16)),0)*CONFIG!$H16)*CONFIG!$D16</f>
        <v>0</v>
      </c>
      <c r="BD11" s="10">
        <f>((CONFIG!$G16*Commandes!BD11)+IF(ROUND((BD$8-CONFIG!$D$7)/31,0)&gt;=(CONFIG!$E16+CONFIG!$F16),INDEX(Commandes!$D11:$DG11,,COLUMN(BD$8)-COLUMN($D$8)+1-(CONFIG!$E16+CONFIG!$F16)),0)*CONFIG!$H16)*CONFIG!$D16</f>
        <v>0</v>
      </c>
      <c r="BE11" s="10">
        <f>((CONFIG!$G16*Commandes!BE11)+IF(ROUND((BE$8-CONFIG!$D$7)/31,0)&gt;=(CONFIG!$E16+CONFIG!$F16),INDEX(Commandes!$D11:$DG11,,COLUMN(BE$8)-COLUMN($D$8)+1-(CONFIG!$E16+CONFIG!$F16)),0)*CONFIG!$H16)*CONFIG!$D16</f>
        <v>0</v>
      </c>
      <c r="BF11" s="10">
        <f>((CONFIG!$G16*Commandes!BF11)+IF(ROUND((BF$8-CONFIG!$D$7)/31,0)&gt;=(CONFIG!$E16+CONFIG!$F16),INDEX(Commandes!$D11:$DG11,,COLUMN(BF$8)-COLUMN($D$8)+1-(CONFIG!$E16+CONFIG!$F16)),0)*CONFIG!$H16)*CONFIG!$D16</f>
        <v>0</v>
      </c>
      <c r="BG11" s="10">
        <f>((CONFIG!$G16*Commandes!BG11)+IF(ROUND((BG$8-CONFIG!$D$7)/31,0)&gt;=(CONFIG!$E16+CONFIG!$F16),INDEX(Commandes!$D11:$DG11,,COLUMN(BG$8)-COLUMN($D$8)+1-(CONFIG!$E16+CONFIG!$F16)),0)*CONFIG!$H16)*CONFIG!$D16</f>
        <v>0</v>
      </c>
      <c r="BH11" s="10">
        <f>((CONFIG!$G16*Commandes!BH11)+IF(ROUND((BH$8-CONFIG!$D$7)/31,0)&gt;=(CONFIG!$E16+CONFIG!$F16),INDEX(Commandes!$D11:$DG11,,COLUMN(BH$8)-COLUMN($D$8)+1-(CONFIG!$E16+CONFIG!$F16)),0)*CONFIG!$H16)*CONFIG!$D16</f>
        <v>0</v>
      </c>
      <c r="BI11" s="10">
        <f>((CONFIG!$G16*Commandes!BI11)+IF(ROUND((BI$8-CONFIG!$D$7)/31,0)&gt;=(CONFIG!$E16+CONFIG!$F16),INDEX(Commandes!$D11:$DG11,,COLUMN(BI$8)-COLUMN($D$8)+1-(CONFIG!$E16+CONFIG!$F16)),0)*CONFIG!$H16)*CONFIG!$D16</f>
        <v>0</v>
      </c>
      <c r="BJ11" s="10">
        <f>((CONFIG!$G16*Commandes!BJ11)+IF(ROUND((BJ$8-CONFIG!$D$7)/31,0)&gt;=(CONFIG!$E16+CONFIG!$F16),INDEX(Commandes!$D11:$DG11,,COLUMN(BJ$8)-COLUMN($D$8)+1-(CONFIG!$E16+CONFIG!$F16)),0)*CONFIG!$H16)*CONFIG!$D16</f>
        <v>0</v>
      </c>
      <c r="BK11" s="10">
        <f>((CONFIG!$G16*Commandes!BK11)+IF(ROUND((BK$8-CONFIG!$D$7)/31,0)&gt;=(CONFIG!$E16+CONFIG!$F16),INDEX(Commandes!$D11:$DG11,,COLUMN(BK$8)-COLUMN($D$8)+1-(CONFIG!$E16+CONFIG!$F16)),0)*CONFIG!$H16)*CONFIG!$D16</f>
        <v>0</v>
      </c>
      <c r="BL11" s="10">
        <f>((CONFIG!$G16*Commandes!BL11)+IF(ROUND((BL$8-CONFIG!$D$7)/31,0)&gt;=(CONFIG!$E16+CONFIG!$F16),INDEX(Commandes!$D11:$DG11,,COLUMN(BL$8)-COLUMN($D$8)+1-(CONFIG!$E16+CONFIG!$F16)),0)*CONFIG!$H16)*CONFIG!$D16</f>
        <v>0</v>
      </c>
      <c r="BM11" s="10">
        <f>((CONFIG!$G16*Commandes!BM11)+IF(ROUND((BM$8-CONFIG!$D$7)/31,0)&gt;=(CONFIG!$E16+CONFIG!$F16),INDEX(Commandes!$D11:$DG11,,COLUMN(BM$8)-COLUMN($D$8)+1-(CONFIG!$E16+CONFIG!$F16)),0)*CONFIG!$H16)*CONFIG!$D16</f>
        <v>0</v>
      </c>
      <c r="BN11" s="10">
        <f>((CONFIG!$G16*Commandes!BN11)+IF(ROUND((BN$8-CONFIG!$D$7)/31,0)&gt;=(CONFIG!$E16+CONFIG!$F16),INDEX(Commandes!$D11:$DG11,,COLUMN(BN$8)-COLUMN($D$8)+1-(CONFIG!$E16+CONFIG!$F16)),0)*CONFIG!$H16)*CONFIG!$D16</f>
        <v>0</v>
      </c>
      <c r="BO11" s="10">
        <f>((CONFIG!$G16*Commandes!BO11)+IF(ROUND((BO$8-CONFIG!$D$7)/31,0)&gt;=(CONFIG!$E16+CONFIG!$F16),INDEX(Commandes!$D11:$DG11,,COLUMN(BO$8)-COLUMN($D$8)+1-(CONFIG!$E16+CONFIG!$F16)),0)*CONFIG!$H16)*CONFIG!$D16</f>
        <v>0</v>
      </c>
      <c r="BP11" s="10">
        <f>((CONFIG!$G16*Commandes!BP11)+IF(ROUND((BP$8-CONFIG!$D$7)/31,0)&gt;=(CONFIG!$E16+CONFIG!$F16),INDEX(Commandes!$D11:$DG11,,COLUMN(BP$8)-COLUMN($D$8)+1-(CONFIG!$E16+CONFIG!$F16)),0)*CONFIG!$H16)*CONFIG!$D16</f>
        <v>0</v>
      </c>
      <c r="BQ11" s="10">
        <f>((CONFIG!$G16*Commandes!BQ11)+IF(ROUND((BQ$8-CONFIG!$D$7)/31,0)&gt;=(CONFIG!$E16+CONFIG!$F16),INDEX(Commandes!$D11:$DG11,,COLUMN(BQ$8)-COLUMN($D$8)+1-(CONFIG!$E16+CONFIG!$F16)),0)*CONFIG!$H16)*CONFIG!$D16</f>
        <v>0</v>
      </c>
      <c r="BR11" s="10">
        <f>((CONFIG!$G16*Commandes!BR11)+IF(ROUND((BR$8-CONFIG!$D$7)/31,0)&gt;=(CONFIG!$E16+CONFIG!$F16),INDEX(Commandes!$D11:$DG11,,COLUMN(BR$8)-COLUMN($D$8)+1-(CONFIG!$E16+CONFIG!$F16)),0)*CONFIG!$H16)*CONFIG!$D16</f>
        <v>0</v>
      </c>
      <c r="BS11" s="10">
        <f>((CONFIG!$G16*Commandes!BS11)+IF(ROUND((BS$8-CONFIG!$D$7)/31,0)&gt;=(CONFIG!$E16+CONFIG!$F16),INDEX(Commandes!$D11:$DG11,,COLUMN(BS$8)-COLUMN($D$8)+1-(CONFIG!$E16+CONFIG!$F16)),0)*CONFIG!$H16)*CONFIG!$D16</f>
        <v>0</v>
      </c>
      <c r="BT11" s="10">
        <f>((CONFIG!$G16*Commandes!BT11)+IF(ROUND((BT$8-CONFIG!$D$7)/31,0)&gt;=(CONFIG!$E16+CONFIG!$F16),INDEX(Commandes!$D11:$DG11,,COLUMN(BT$8)-COLUMN($D$8)+1-(CONFIG!$E16+CONFIG!$F16)),0)*CONFIG!$H16)*CONFIG!$D16</f>
        <v>0</v>
      </c>
      <c r="BU11" s="10">
        <f>((CONFIG!$G16*Commandes!BU11)+IF(ROUND((BU$8-CONFIG!$D$7)/31,0)&gt;=(CONFIG!$E16+CONFIG!$F16),INDEX(Commandes!$D11:$DG11,,COLUMN(BU$8)-COLUMN($D$8)+1-(CONFIG!$E16+CONFIG!$F16)),0)*CONFIG!$H16)*CONFIG!$D16</f>
        <v>0</v>
      </c>
      <c r="BV11" s="10">
        <f>((CONFIG!$G16*Commandes!BV11)+IF(ROUND((BV$8-CONFIG!$D$7)/31,0)&gt;=(CONFIG!$E16+CONFIG!$F16),INDEX(Commandes!$D11:$DG11,,COLUMN(BV$8)-COLUMN($D$8)+1-(CONFIG!$E16+CONFIG!$F16)),0)*CONFIG!$H16)*CONFIG!$D16</f>
        <v>0</v>
      </c>
      <c r="BW11" s="10">
        <f>((CONFIG!$G16*Commandes!BW11)+IF(ROUND((BW$8-CONFIG!$D$7)/31,0)&gt;=(CONFIG!$E16+CONFIG!$F16),INDEX(Commandes!$D11:$DG11,,COLUMN(BW$8)-COLUMN($D$8)+1-(CONFIG!$E16+CONFIG!$F16)),0)*CONFIG!$H16)*CONFIG!$D16</f>
        <v>0</v>
      </c>
      <c r="BX11" s="10">
        <f>((CONFIG!$G16*Commandes!BX11)+IF(ROUND((BX$8-CONFIG!$D$7)/31,0)&gt;=(CONFIG!$E16+CONFIG!$F16),INDEX(Commandes!$D11:$DG11,,COLUMN(BX$8)-COLUMN($D$8)+1-(CONFIG!$E16+CONFIG!$F16)),0)*CONFIG!$H16)*CONFIG!$D16</f>
        <v>0</v>
      </c>
      <c r="BY11" s="10">
        <f>((CONFIG!$G16*Commandes!BY11)+IF(ROUND((BY$8-CONFIG!$D$7)/31,0)&gt;=(CONFIG!$E16+CONFIG!$F16),INDEX(Commandes!$D11:$DG11,,COLUMN(BY$8)-COLUMN($D$8)+1-(CONFIG!$E16+CONFIG!$F16)),0)*CONFIG!$H16)*CONFIG!$D16</f>
        <v>0</v>
      </c>
      <c r="BZ11" s="10">
        <f>((CONFIG!$G16*Commandes!BZ11)+IF(ROUND((BZ$8-CONFIG!$D$7)/31,0)&gt;=(CONFIG!$E16+CONFIG!$F16),INDEX(Commandes!$D11:$DG11,,COLUMN(BZ$8)-COLUMN($D$8)+1-(CONFIG!$E16+CONFIG!$F16)),0)*CONFIG!$H16)*CONFIG!$D16</f>
        <v>0</v>
      </c>
      <c r="CA11" s="10">
        <f>((CONFIG!$G16*Commandes!CA11)+IF(ROUND((CA$8-CONFIG!$D$7)/31,0)&gt;=(CONFIG!$E16+CONFIG!$F16),INDEX(Commandes!$D11:$DG11,,COLUMN(CA$8)-COLUMN($D$8)+1-(CONFIG!$E16+CONFIG!$F16)),0)*CONFIG!$H16)*CONFIG!$D16</f>
        <v>0</v>
      </c>
      <c r="CB11" s="10">
        <f>((CONFIG!$G16*Commandes!CB11)+IF(ROUND((CB$8-CONFIG!$D$7)/31,0)&gt;=(CONFIG!$E16+CONFIG!$F16),INDEX(Commandes!$D11:$DG11,,COLUMN(CB$8)-COLUMN($D$8)+1-(CONFIG!$E16+CONFIG!$F16)),0)*CONFIG!$H16)*CONFIG!$D16</f>
        <v>0</v>
      </c>
      <c r="CC11" s="10">
        <f>((CONFIG!$G16*Commandes!CC11)+IF(ROUND((CC$8-CONFIG!$D$7)/31,0)&gt;=(CONFIG!$E16+CONFIG!$F16),INDEX(Commandes!$D11:$DG11,,COLUMN(CC$8)-COLUMN($D$8)+1-(CONFIG!$E16+CONFIG!$F16)),0)*CONFIG!$H16)*CONFIG!$D16</f>
        <v>0</v>
      </c>
      <c r="CD11" s="10">
        <f>((CONFIG!$G16*Commandes!CD11)+IF(ROUND((CD$8-CONFIG!$D$7)/31,0)&gt;=(CONFIG!$E16+CONFIG!$F16),INDEX(Commandes!$D11:$DG11,,COLUMN(CD$8)-COLUMN($D$8)+1-(CONFIG!$E16+CONFIG!$F16)),0)*CONFIG!$H16)*CONFIG!$D16</f>
        <v>0</v>
      </c>
      <c r="CE11" s="10">
        <f>((CONFIG!$G16*Commandes!CE11)+IF(ROUND((CE$8-CONFIG!$D$7)/31,0)&gt;=(CONFIG!$E16+CONFIG!$F16),INDEX(Commandes!$D11:$DG11,,COLUMN(CE$8)-COLUMN($D$8)+1-(CONFIG!$E16+CONFIG!$F16)),0)*CONFIG!$H16)*CONFIG!$D16</f>
        <v>0</v>
      </c>
      <c r="CF11" s="10">
        <f>((CONFIG!$G16*Commandes!CF11)+IF(ROUND((CF$8-CONFIG!$D$7)/31,0)&gt;=(CONFIG!$E16+CONFIG!$F16),INDEX(Commandes!$D11:$DG11,,COLUMN(CF$8)-COLUMN($D$8)+1-(CONFIG!$E16+CONFIG!$F16)),0)*CONFIG!$H16)*CONFIG!$D16</f>
        <v>0</v>
      </c>
      <c r="CG11" s="10">
        <f>((CONFIG!$G16*Commandes!CG11)+IF(ROUND((CG$8-CONFIG!$D$7)/31,0)&gt;=(CONFIG!$E16+CONFIG!$F16),INDEX(Commandes!$D11:$DG11,,COLUMN(CG$8)-COLUMN($D$8)+1-(CONFIG!$E16+CONFIG!$F16)),0)*CONFIG!$H16)*CONFIG!$D16</f>
        <v>0</v>
      </c>
      <c r="CH11" s="10">
        <f>((CONFIG!$G16*Commandes!CH11)+IF(ROUND((CH$8-CONFIG!$D$7)/31,0)&gt;=(CONFIG!$E16+CONFIG!$F16),INDEX(Commandes!$D11:$DG11,,COLUMN(CH$8)-COLUMN($D$8)+1-(CONFIG!$E16+CONFIG!$F16)),0)*CONFIG!$H16)*CONFIG!$D16</f>
        <v>0</v>
      </c>
      <c r="CI11" s="10">
        <f>((CONFIG!$G16*Commandes!CI11)+IF(ROUND((CI$8-CONFIG!$D$7)/31,0)&gt;=(CONFIG!$E16+CONFIG!$F16),INDEX(Commandes!$D11:$DG11,,COLUMN(CI$8)-COLUMN($D$8)+1-(CONFIG!$E16+CONFIG!$F16)),0)*CONFIG!$H16)*CONFIG!$D16</f>
        <v>0</v>
      </c>
      <c r="CJ11" s="10">
        <f>((CONFIG!$G16*Commandes!CJ11)+IF(ROUND((CJ$8-CONFIG!$D$7)/31,0)&gt;=(CONFIG!$E16+CONFIG!$F16),INDEX(Commandes!$D11:$DG11,,COLUMN(CJ$8)-COLUMN($D$8)+1-(CONFIG!$E16+CONFIG!$F16)),0)*CONFIG!$H16)*CONFIG!$D16</f>
        <v>0</v>
      </c>
      <c r="CK11" s="10">
        <f>((CONFIG!$G16*Commandes!CK11)+IF(ROUND((CK$8-CONFIG!$D$7)/31,0)&gt;=(CONFIG!$E16+CONFIG!$F16),INDEX(Commandes!$D11:$DG11,,COLUMN(CK$8)-COLUMN($D$8)+1-(CONFIG!$E16+CONFIG!$F16)),0)*CONFIG!$H16)*CONFIG!$D16</f>
        <v>0</v>
      </c>
      <c r="CL11" s="10">
        <f>((CONFIG!$G16*Commandes!CL11)+IF(ROUND((CL$8-CONFIG!$D$7)/31,0)&gt;=(CONFIG!$E16+CONFIG!$F16),INDEX(Commandes!$D11:$DG11,,COLUMN(CL$8)-COLUMN($D$8)+1-(CONFIG!$E16+CONFIG!$F16)),0)*CONFIG!$H16)*CONFIG!$D16</f>
        <v>0</v>
      </c>
      <c r="CM11" s="10">
        <f>((CONFIG!$G16*Commandes!CM11)+IF(ROUND((CM$8-CONFIG!$D$7)/31,0)&gt;=(CONFIG!$E16+CONFIG!$F16),INDEX(Commandes!$D11:$DG11,,COLUMN(CM$8)-COLUMN($D$8)+1-(CONFIG!$E16+CONFIG!$F16)),0)*CONFIG!$H16)*CONFIG!$D16</f>
        <v>0</v>
      </c>
      <c r="CN11" s="10">
        <f>((CONFIG!$G16*Commandes!CN11)+IF(ROUND((CN$8-CONFIG!$D$7)/31,0)&gt;=(CONFIG!$E16+CONFIG!$F16),INDEX(Commandes!$D11:$DG11,,COLUMN(CN$8)-COLUMN($D$8)+1-(CONFIG!$E16+CONFIG!$F16)),0)*CONFIG!$H16)*CONFIG!$D16</f>
        <v>0</v>
      </c>
      <c r="CO11" s="10">
        <f>((CONFIG!$G16*Commandes!CO11)+IF(ROUND((CO$8-CONFIG!$D$7)/31,0)&gt;=(CONFIG!$E16+CONFIG!$F16),INDEX(Commandes!$D11:$DG11,,COLUMN(CO$8)-COLUMN($D$8)+1-(CONFIG!$E16+CONFIG!$F16)),0)*CONFIG!$H16)*CONFIG!$D16</f>
        <v>0</v>
      </c>
      <c r="CP11" s="10">
        <f>((CONFIG!$G16*Commandes!CP11)+IF(ROUND((CP$8-CONFIG!$D$7)/31,0)&gt;=(CONFIG!$E16+CONFIG!$F16),INDEX(Commandes!$D11:$DG11,,COLUMN(CP$8)-COLUMN($D$8)+1-(CONFIG!$E16+CONFIG!$F16)),0)*CONFIG!$H16)*CONFIG!$D16</f>
        <v>0</v>
      </c>
      <c r="CQ11" s="10">
        <f>((CONFIG!$G16*Commandes!CQ11)+IF(ROUND((CQ$8-CONFIG!$D$7)/31,0)&gt;=(CONFIG!$E16+CONFIG!$F16),INDEX(Commandes!$D11:$DG11,,COLUMN(CQ$8)-COLUMN($D$8)+1-(CONFIG!$E16+CONFIG!$F16)),0)*CONFIG!$H16)*CONFIG!$D16</f>
        <v>0</v>
      </c>
      <c r="CR11" s="10">
        <f>((CONFIG!$G16*Commandes!CR11)+IF(ROUND((CR$8-CONFIG!$D$7)/31,0)&gt;=(CONFIG!$E16+CONFIG!$F16),INDEX(Commandes!$D11:$DG11,,COLUMN(CR$8)-COLUMN($D$8)+1-(CONFIG!$E16+CONFIG!$F16)),0)*CONFIG!$H16)*CONFIG!$D16</f>
        <v>0</v>
      </c>
      <c r="CS11" s="10">
        <f>((CONFIG!$G16*Commandes!CS11)+IF(ROUND((CS$8-CONFIG!$D$7)/31,0)&gt;=(CONFIG!$E16+CONFIG!$F16),INDEX(Commandes!$D11:$DG11,,COLUMN(CS$8)-COLUMN($D$8)+1-(CONFIG!$E16+CONFIG!$F16)),0)*CONFIG!$H16)*CONFIG!$D16</f>
        <v>0</v>
      </c>
      <c r="CT11" s="10">
        <f>((CONFIG!$G16*Commandes!CT11)+IF(ROUND((CT$8-CONFIG!$D$7)/31,0)&gt;=(CONFIG!$E16+CONFIG!$F16),INDEX(Commandes!$D11:$DG11,,COLUMN(CT$8)-COLUMN($D$8)+1-(CONFIG!$E16+CONFIG!$F16)),0)*CONFIG!$H16)*CONFIG!$D16</f>
        <v>0</v>
      </c>
      <c r="CU11" s="10">
        <f>((CONFIG!$G16*Commandes!CU11)+IF(ROUND((CU$8-CONFIG!$D$7)/31,0)&gt;=(CONFIG!$E16+CONFIG!$F16),INDEX(Commandes!$D11:$DG11,,COLUMN(CU$8)-COLUMN($D$8)+1-(CONFIG!$E16+CONFIG!$F16)),0)*CONFIG!$H16)*CONFIG!$D16</f>
        <v>0</v>
      </c>
      <c r="CV11" s="10">
        <f>((CONFIG!$G16*Commandes!CV11)+IF(ROUND((CV$8-CONFIG!$D$7)/31,0)&gt;=(CONFIG!$E16+CONFIG!$F16),INDEX(Commandes!$D11:$DG11,,COLUMN(CV$8)-COLUMN($D$8)+1-(CONFIG!$E16+CONFIG!$F16)),0)*CONFIG!$H16)*CONFIG!$D16</f>
        <v>0</v>
      </c>
      <c r="CW11" s="10">
        <f>((CONFIG!$G16*Commandes!CW11)+IF(ROUND((CW$8-CONFIG!$D$7)/31,0)&gt;=(CONFIG!$E16+CONFIG!$F16),INDEX(Commandes!$D11:$DG11,,COLUMN(CW$8)-COLUMN($D$8)+1-(CONFIG!$E16+CONFIG!$F16)),0)*CONFIG!$H16)*CONFIG!$D16</f>
        <v>0</v>
      </c>
      <c r="CX11" s="10">
        <f>((CONFIG!$G16*Commandes!CX11)+IF(ROUND((CX$8-CONFIG!$D$7)/31,0)&gt;=(CONFIG!$E16+CONFIG!$F16),INDEX(Commandes!$D11:$DG11,,COLUMN(CX$8)-COLUMN($D$8)+1-(CONFIG!$E16+CONFIG!$F16)),0)*CONFIG!$H16)*CONFIG!$D16</f>
        <v>0</v>
      </c>
      <c r="CY11" s="10">
        <f>((CONFIG!$G16*Commandes!CY11)+IF(ROUND((CY$8-CONFIG!$D$7)/31,0)&gt;=(CONFIG!$E16+CONFIG!$F16),INDEX(Commandes!$D11:$DG11,,COLUMN(CY$8)-COLUMN($D$8)+1-(CONFIG!$E16+CONFIG!$F16)),0)*CONFIG!$H16)*CONFIG!$D16</f>
        <v>0</v>
      </c>
      <c r="CZ11" s="10">
        <f>((CONFIG!$G16*Commandes!CZ11)+IF(ROUND((CZ$8-CONFIG!$D$7)/31,0)&gt;=(CONFIG!$E16+CONFIG!$F16),INDEX(Commandes!$D11:$DG11,,COLUMN(CZ$8)-COLUMN($D$8)+1-(CONFIG!$E16+CONFIG!$F16)),0)*CONFIG!$H16)*CONFIG!$D16</f>
        <v>0</v>
      </c>
      <c r="DA11" s="10">
        <f>((CONFIG!$G16*Commandes!DA11)+IF(ROUND((DA$8-CONFIG!$D$7)/31,0)&gt;=(CONFIG!$E16+CONFIG!$F16),INDEX(Commandes!$D11:$DG11,,COLUMN(DA$8)-COLUMN($D$8)+1-(CONFIG!$E16+CONFIG!$F16)),0)*CONFIG!$H16)*CONFIG!$D16</f>
        <v>0</v>
      </c>
      <c r="DB11" s="10">
        <f>((CONFIG!$G16*Commandes!DB11)+IF(ROUND((DB$8-CONFIG!$D$7)/31,0)&gt;=(CONFIG!$E16+CONFIG!$F16),INDEX(Commandes!$D11:$DG11,,COLUMN(DB$8)-COLUMN($D$8)+1-(CONFIG!$E16+CONFIG!$F16)),0)*CONFIG!$H16)*CONFIG!$D16</f>
        <v>0</v>
      </c>
      <c r="DC11" s="10">
        <f>((CONFIG!$G16*Commandes!DC11)+IF(ROUND((DC$8-CONFIG!$D$7)/31,0)&gt;=(CONFIG!$E16+CONFIG!$F16),INDEX(Commandes!$D11:$DG11,,COLUMN(DC$8)-COLUMN($D$8)+1-(CONFIG!$E16+CONFIG!$F16)),0)*CONFIG!$H16)*CONFIG!$D16</f>
        <v>0</v>
      </c>
      <c r="DD11" s="10">
        <f>((CONFIG!$G16*Commandes!DD11)+IF(ROUND((DD$8-CONFIG!$D$7)/31,0)&gt;=(CONFIG!$E16+CONFIG!$F16),INDEX(Commandes!$D11:$DG11,,COLUMN(DD$8)-COLUMN($D$8)+1-(CONFIG!$E16+CONFIG!$F16)),0)*CONFIG!$H16)*CONFIG!$D16</f>
        <v>0</v>
      </c>
      <c r="DE11" s="10">
        <f>((CONFIG!$G16*Commandes!DE11)+IF(ROUND((DE$8-CONFIG!$D$7)/31,0)&gt;=(CONFIG!$E16+CONFIG!$F16),INDEX(Commandes!$D11:$DG11,,COLUMN(DE$8)-COLUMN($D$8)+1-(CONFIG!$E16+CONFIG!$F16)),0)*CONFIG!$H16)*CONFIG!$D16</f>
        <v>0</v>
      </c>
      <c r="DF11" s="10">
        <f>((CONFIG!$G16*Commandes!DF11)+IF(ROUND((DF$8-CONFIG!$D$7)/31,0)&gt;=(CONFIG!$E16+CONFIG!$F16),INDEX(Commandes!$D11:$DG11,,COLUMN(DF$8)-COLUMN($D$8)+1-(CONFIG!$E16+CONFIG!$F16)),0)*CONFIG!$H16)*CONFIG!$D16</f>
        <v>0</v>
      </c>
      <c r="DG11" s="10">
        <f>((CONFIG!$G16*Commandes!DG11)+IF(ROUND((DG$8-CONFIG!$D$7)/31,0)&gt;=(CONFIG!$E16+CONFIG!$F16),INDEX(Commandes!$D11:$DG11,,COLUMN(DG$8)-COLUMN($D$8)+1-(CONFIG!$E16+CONFIG!$F16)),0)*CONFIG!$H16)*CONFIG!$D16</f>
        <v>0</v>
      </c>
    </row>
    <row r="12">
      <c r="C12" s="6">
        <f>CONFIG!$C$17</f>
        <v>0</v>
      </c>
      <c r="D12" s="10">
        <f>((CONFIG!$G17*Commandes!D12)+IF(ROUND((D$8-CONFIG!$D$7)/31,0)&gt;=(CONFIG!$E17+CONFIG!$F17),INDEX(Commandes!$D12:$DG12,,COLUMN(D$8)-COLUMN($D$8)+1-(CONFIG!$E17+CONFIG!$F17)),0)*CONFIG!$H17)*CONFIG!$D17</f>
        <v>0</v>
      </c>
      <c r="E12" s="10">
        <f>((CONFIG!$G17*Commandes!E12)+IF(ROUND((E$8-CONFIG!$D$7)/31,0)&gt;=(CONFIG!$E17+CONFIG!$F17),INDEX(Commandes!$D12:$DG12,,COLUMN(E$8)-COLUMN($D$8)+1-(CONFIG!$E17+CONFIG!$F17)),0)*CONFIG!$H17)*CONFIG!$D17</f>
        <v>0</v>
      </c>
      <c r="F12" s="10">
        <f>((CONFIG!$G17*Commandes!F12)+IF(ROUND((F$8-CONFIG!$D$7)/31,0)&gt;=(CONFIG!$E17+CONFIG!$F17),INDEX(Commandes!$D12:$DG12,,COLUMN(F$8)-COLUMN($D$8)+1-(CONFIG!$E17+CONFIG!$F17)),0)*CONFIG!$H17)*CONFIG!$D17</f>
        <v>0</v>
      </c>
      <c r="G12" s="10">
        <f>((CONFIG!$G17*Commandes!G12)+IF(ROUND((G$8-CONFIG!$D$7)/31,0)&gt;=(CONFIG!$E17+CONFIG!$F17),INDEX(Commandes!$D12:$DG12,,COLUMN(G$8)-COLUMN($D$8)+1-(CONFIG!$E17+CONFIG!$F17)),0)*CONFIG!$H17)*CONFIG!$D17</f>
        <v>0</v>
      </c>
      <c r="H12" s="10">
        <f>((CONFIG!$G17*Commandes!H12)+IF(ROUND((H$8-CONFIG!$D$7)/31,0)&gt;=(CONFIG!$E17+CONFIG!$F17),INDEX(Commandes!$D12:$DG12,,COLUMN(H$8)-COLUMN($D$8)+1-(CONFIG!$E17+CONFIG!$F17)),0)*CONFIG!$H17)*CONFIG!$D17</f>
        <v>0</v>
      </c>
      <c r="I12" s="10">
        <f>((CONFIG!$G17*Commandes!I12)+IF(ROUND((I$8-CONFIG!$D$7)/31,0)&gt;=(CONFIG!$E17+CONFIG!$F17),INDEX(Commandes!$D12:$DG12,,COLUMN(I$8)-COLUMN($D$8)+1-(CONFIG!$E17+CONFIG!$F17)),0)*CONFIG!$H17)*CONFIG!$D17</f>
        <v>0</v>
      </c>
      <c r="J12" s="10">
        <f>((CONFIG!$G17*Commandes!J12)+IF(ROUND((J$8-CONFIG!$D$7)/31,0)&gt;=(CONFIG!$E17+CONFIG!$F17),INDEX(Commandes!$D12:$DG12,,COLUMN(J$8)-COLUMN($D$8)+1-(CONFIG!$E17+CONFIG!$F17)),0)*CONFIG!$H17)*CONFIG!$D17</f>
        <v>0</v>
      </c>
      <c r="K12" s="10">
        <f>((CONFIG!$G17*Commandes!K12)+IF(ROUND((K$8-CONFIG!$D$7)/31,0)&gt;=(CONFIG!$E17+CONFIG!$F17),INDEX(Commandes!$D12:$DG12,,COLUMN(K$8)-COLUMN($D$8)+1-(CONFIG!$E17+CONFIG!$F17)),0)*CONFIG!$H17)*CONFIG!$D17</f>
        <v>0</v>
      </c>
      <c r="L12" s="10">
        <f>((CONFIG!$G17*Commandes!L12)+IF(ROUND((L$8-CONFIG!$D$7)/31,0)&gt;=(CONFIG!$E17+CONFIG!$F17),INDEX(Commandes!$D12:$DG12,,COLUMN(L$8)-COLUMN($D$8)+1-(CONFIG!$E17+CONFIG!$F17)),0)*CONFIG!$H17)*CONFIG!$D17</f>
        <v>0</v>
      </c>
      <c r="M12" s="10">
        <f>((CONFIG!$G17*Commandes!M12)+IF(ROUND((M$8-CONFIG!$D$7)/31,0)&gt;=(CONFIG!$E17+CONFIG!$F17),INDEX(Commandes!$D12:$DG12,,COLUMN(M$8)-COLUMN($D$8)+1-(CONFIG!$E17+CONFIG!$F17)),0)*CONFIG!$H17)*CONFIG!$D17</f>
        <v>0</v>
      </c>
      <c r="N12" s="10">
        <f>((CONFIG!$G17*Commandes!N12)+IF(ROUND((N$8-CONFIG!$D$7)/31,0)&gt;=(CONFIG!$E17+CONFIG!$F17),INDEX(Commandes!$D12:$DG12,,COLUMN(N$8)-COLUMN($D$8)+1-(CONFIG!$E17+CONFIG!$F17)),0)*CONFIG!$H17)*CONFIG!$D17</f>
        <v>0</v>
      </c>
      <c r="O12" s="10">
        <f>((CONFIG!$G17*Commandes!O12)+IF(ROUND((O$8-CONFIG!$D$7)/31,0)&gt;=(CONFIG!$E17+CONFIG!$F17),INDEX(Commandes!$D12:$DG12,,COLUMN(O$8)-COLUMN($D$8)+1-(CONFIG!$E17+CONFIG!$F17)),0)*CONFIG!$H17)*CONFIG!$D17</f>
        <v>0</v>
      </c>
      <c r="P12" s="10">
        <f>((CONFIG!$G17*Commandes!P12)+IF(ROUND((P$8-CONFIG!$D$7)/31,0)&gt;=(CONFIG!$E17+CONFIG!$F17),INDEX(Commandes!$D12:$DG12,,COLUMN(P$8)-COLUMN($D$8)+1-(CONFIG!$E17+CONFIG!$F17)),0)*CONFIG!$H17)*CONFIG!$D17</f>
        <v>0</v>
      </c>
      <c r="Q12" s="10">
        <f>((CONFIG!$G17*Commandes!Q12)+IF(ROUND((Q$8-CONFIG!$D$7)/31,0)&gt;=(CONFIG!$E17+CONFIG!$F17),INDEX(Commandes!$D12:$DG12,,COLUMN(Q$8)-COLUMN($D$8)+1-(CONFIG!$E17+CONFIG!$F17)),0)*CONFIG!$H17)*CONFIG!$D17</f>
        <v>0</v>
      </c>
      <c r="R12" s="10">
        <f>((CONFIG!$G17*Commandes!R12)+IF(ROUND((R$8-CONFIG!$D$7)/31,0)&gt;=(CONFIG!$E17+CONFIG!$F17),INDEX(Commandes!$D12:$DG12,,COLUMN(R$8)-COLUMN($D$8)+1-(CONFIG!$E17+CONFIG!$F17)),0)*CONFIG!$H17)*CONFIG!$D17</f>
        <v>0</v>
      </c>
      <c r="S12" s="10">
        <f>((CONFIG!$G17*Commandes!S12)+IF(ROUND((S$8-CONFIG!$D$7)/31,0)&gt;=(CONFIG!$E17+CONFIG!$F17),INDEX(Commandes!$D12:$DG12,,COLUMN(S$8)-COLUMN($D$8)+1-(CONFIG!$E17+CONFIG!$F17)),0)*CONFIG!$H17)*CONFIG!$D17</f>
        <v>0</v>
      </c>
      <c r="T12" s="10">
        <f>((CONFIG!$G17*Commandes!T12)+IF(ROUND((T$8-CONFIG!$D$7)/31,0)&gt;=(CONFIG!$E17+CONFIG!$F17),INDEX(Commandes!$D12:$DG12,,COLUMN(T$8)-COLUMN($D$8)+1-(CONFIG!$E17+CONFIG!$F17)),0)*CONFIG!$H17)*CONFIG!$D17</f>
        <v>0</v>
      </c>
      <c r="U12" s="10">
        <f>((CONFIG!$G17*Commandes!U12)+IF(ROUND((U$8-CONFIG!$D$7)/31,0)&gt;=(CONFIG!$E17+CONFIG!$F17),INDEX(Commandes!$D12:$DG12,,COLUMN(U$8)-COLUMN($D$8)+1-(CONFIG!$E17+CONFIG!$F17)),0)*CONFIG!$H17)*CONFIG!$D17</f>
        <v>0</v>
      </c>
      <c r="V12" s="10">
        <f>((CONFIG!$G17*Commandes!V12)+IF(ROUND((V$8-CONFIG!$D$7)/31,0)&gt;=(CONFIG!$E17+CONFIG!$F17),INDEX(Commandes!$D12:$DG12,,COLUMN(V$8)-COLUMN($D$8)+1-(CONFIG!$E17+CONFIG!$F17)),0)*CONFIG!$H17)*CONFIG!$D17</f>
        <v>0</v>
      </c>
      <c r="W12" s="10">
        <f>((CONFIG!$G17*Commandes!W12)+IF(ROUND((W$8-CONFIG!$D$7)/31,0)&gt;=(CONFIG!$E17+CONFIG!$F17),INDEX(Commandes!$D12:$DG12,,COLUMN(W$8)-COLUMN($D$8)+1-(CONFIG!$E17+CONFIG!$F17)),0)*CONFIG!$H17)*CONFIG!$D17</f>
        <v>0</v>
      </c>
      <c r="X12" s="10">
        <f>((CONFIG!$G17*Commandes!X12)+IF(ROUND((X$8-CONFIG!$D$7)/31,0)&gt;=(CONFIG!$E17+CONFIG!$F17),INDEX(Commandes!$D12:$DG12,,COLUMN(X$8)-COLUMN($D$8)+1-(CONFIG!$E17+CONFIG!$F17)),0)*CONFIG!$H17)*CONFIG!$D17</f>
        <v>0</v>
      </c>
      <c r="Y12" s="10">
        <f>((CONFIG!$G17*Commandes!Y12)+IF(ROUND((Y$8-CONFIG!$D$7)/31,0)&gt;=(CONFIG!$E17+CONFIG!$F17),INDEX(Commandes!$D12:$DG12,,COLUMN(Y$8)-COLUMN($D$8)+1-(CONFIG!$E17+CONFIG!$F17)),0)*CONFIG!$H17)*CONFIG!$D17</f>
        <v>0</v>
      </c>
      <c r="Z12" s="10">
        <f>((CONFIG!$G17*Commandes!Z12)+IF(ROUND((Z$8-CONFIG!$D$7)/31,0)&gt;=(CONFIG!$E17+CONFIG!$F17),INDEX(Commandes!$D12:$DG12,,COLUMN(Z$8)-COLUMN($D$8)+1-(CONFIG!$E17+CONFIG!$F17)),0)*CONFIG!$H17)*CONFIG!$D17</f>
        <v>0</v>
      </c>
      <c r="AA12" s="10">
        <f>((CONFIG!$G17*Commandes!AA12)+IF(ROUND((AA$8-CONFIG!$D$7)/31,0)&gt;=(CONFIG!$E17+CONFIG!$F17),INDEX(Commandes!$D12:$DG12,,COLUMN(AA$8)-COLUMN($D$8)+1-(CONFIG!$E17+CONFIG!$F17)),0)*CONFIG!$H17)*CONFIG!$D17</f>
        <v>0</v>
      </c>
      <c r="AB12" s="10">
        <f>((CONFIG!$G17*Commandes!AB12)+IF(ROUND((AB$8-CONFIG!$D$7)/31,0)&gt;=(CONFIG!$E17+CONFIG!$F17),INDEX(Commandes!$D12:$DG12,,COLUMN(AB$8)-COLUMN($D$8)+1-(CONFIG!$E17+CONFIG!$F17)),0)*CONFIG!$H17)*CONFIG!$D17</f>
        <v>0</v>
      </c>
      <c r="AC12" s="10">
        <f>((CONFIG!$G17*Commandes!AC12)+IF(ROUND((AC$8-CONFIG!$D$7)/31,0)&gt;=(CONFIG!$E17+CONFIG!$F17),INDEX(Commandes!$D12:$DG12,,COLUMN(AC$8)-COLUMN($D$8)+1-(CONFIG!$E17+CONFIG!$F17)),0)*CONFIG!$H17)*CONFIG!$D17</f>
        <v>0</v>
      </c>
      <c r="AD12" s="10">
        <f>((CONFIG!$G17*Commandes!AD12)+IF(ROUND((AD$8-CONFIG!$D$7)/31,0)&gt;=(CONFIG!$E17+CONFIG!$F17),INDEX(Commandes!$D12:$DG12,,COLUMN(AD$8)-COLUMN($D$8)+1-(CONFIG!$E17+CONFIG!$F17)),0)*CONFIG!$H17)*CONFIG!$D17</f>
        <v>0</v>
      </c>
      <c r="AE12" s="10">
        <f>((CONFIG!$G17*Commandes!AE12)+IF(ROUND((AE$8-CONFIG!$D$7)/31,0)&gt;=(CONFIG!$E17+CONFIG!$F17),INDEX(Commandes!$D12:$DG12,,COLUMN(AE$8)-COLUMN($D$8)+1-(CONFIG!$E17+CONFIG!$F17)),0)*CONFIG!$H17)*CONFIG!$D17</f>
        <v>0</v>
      </c>
      <c r="AF12" s="10">
        <f>((CONFIG!$G17*Commandes!AF12)+IF(ROUND((AF$8-CONFIG!$D$7)/31,0)&gt;=(CONFIG!$E17+CONFIG!$F17),INDEX(Commandes!$D12:$DG12,,COLUMN(AF$8)-COLUMN($D$8)+1-(CONFIG!$E17+CONFIG!$F17)),0)*CONFIG!$H17)*CONFIG!$D17</f>
        <v>0</v>
      </c>
      <c r="AG12" s="10">
        <f>((CONFIG!$G17*Commandes!AG12)+IF(ROUND((AG$8-CONFIG!$D$7)/31,0)&gt;=(CONFIG!$E17+CONFIG!$F17),INDEX(Commandes!$D12:$DG12,,COLUMN(AG$8)-COLUMN($D$8)+1-(CONFIG!$E17+CONFIG!$F17)),0)*CONFIG!$H17)*CONFIG!$D17</f>
        <v>0</v>
      </c>
      <c r="AH12" s="10">
        <f>((CONFIG!$G17*Commandes!AH12)+IF(ROUND((AH$8-CONFIG!$D$7)/31,0)&gt;=(CONFIG!$E17+CONFIG!$F17),INDEX(Commandes!$D12:$DG12,,COLUMN(AH$8)-COLUMN($D$8)+1-(CONFIG!$E17+CONFIG!$F17)),0)*CONFIG!$H17)*CONFIG!$D17</f>
        <v>0</v>
      </c>
      <c r="AI12" s="10">
        <f>((CONFIG!$G17*Commandes!AI12)+IF(ROUND((AI$8-CONFIG!$D$7)/31,0)&gt;=(CONFIG!$E17+CONFIG!$F17),INDEX(Commandes!$D12:$DG12,,COLUMN(AI$8)-COLUMN($D$8)+1-(CONFIG!$E17+CONFIG!$F17)),0)*CONFIG!$H17)*CONFIG!$D17</f>
        <v>0</v>
      </c>
      <c r="AJ12" s="10">
        <f>((CONFIG!$G17*Commandes!AJ12)+IF(ROUND((AJ$8-CONFIG!$D$7)/31,0)&gt;=(CONFIG!$E17+CONFIG!$F17),INDEX(Commandes!$D12:$DG12,,COLUMN(AJ$8)-COLUMN($D$8)+1-(CONFIG!$E17+CONFIG!$F17)),0)*CONFIG!$H17)*CONFIG!$D17</f>
        <v>0</v>
      </c>
      <c r="AK12" s="10">
        <f>((CONFIG!$G17*Commandes!AK12)+IF(ROUND((AK$8-CONFIG!$D$7)/31,0)&gt;=(CONFIG!$E17+CONFIG!$F17),INDEX(Commandes!$D12:$DG12,,COLUMN(AK$8)-COLUMN($D$8)+1-(CONFIG!$E17+CONFIG!$F17)),0)*CONFIG!$H17)*CONFIG!$D17</f>
        <v>0</v>
      </c>
      <c r="AL12" s="10">
        <f>((CONFIG!$G17*Commandes!AL12)+IF(ROUND((AL$8-CONFIG!$D$7)/31,0)&gt;=(CONFIG!$E17+CONFIG!$F17),INDEX(Commandes!$D12:$DG12,,COLUMN(AL$8)-COLUMN($D$8)+1-(CONFIG!$E17+CONFIG!$F17)),0)*CONFIG!$H17)*CONFIG!$D17</f>
        <v>0</v>
      </c>
      <c r="AM12" s="10">
        <f>((CONFIG!$G17*Commandes!AM12)+IF(ROUND((AM$8-CONFIG!$D$7)/31,0)&gt;=(CONFIG!$E17+CONFIG!$F17),INDEX(Commandes!$D12:$DG12,,COLUMN(AM$8)-COLUMN($D$8)+1-(CONFIG!$E17+CONFIG!$F17)),0)*CONFIG!$H17)*CONFIG!$D17</f>
        <v>0</v>
      </c>
      <c r="AN12" s="10">
        <f>((CONFIG!$G17*Commandes!AN12)+IF(ROUND((AN$8-CONFIG!$D$7)/31,0)&gt;=(CONFIG!$E17+CONFIG!$F17),INDEX(Commandes!$D12:$DG12,,COLUMN(AN$8)-COLUMN($D$8)+1-(CONFIG!$E17+CONFIG!$F17)),0)*CONFIG!$H17)*CONFIG!$D17</f>
        <v>0</v>
      </c>
      <c r="AO12" s="10">
        <f>((CONFIG!$G17*Commandes!AO12)+IF(ROUND((AO$8-CONFIG!$D$7)/31,0)&gt;=(CONFIG!$E17+CONFIG!$F17),INDEX(Commandes!$D12:$DG12,,COLUMN(AO$8)-COLUMN($D$8)+1-(CONFIG!$E17+CONFIG!$F17)),0)*CONFIG!$H17)*CONFIG!$D17</f>
        <v>0</v>
      </c>
      <c r="AP12" s="10">
        <f>((CONFIG!$G17*Commandes!AP12)+IF(ROUND((AP$8-CONFIG!$D$7)/31,0)&gt;=(CONFIG!$E17+CONFIG!$F17),INDEX(Commandes!$D12:$DG12,,COLUMN(AP$8)-COLUMN($D$8)+1-(CONFIG!$E17+CONFIG!$F17)),0)*CONFIG!$H17)*CONFIG!$D17</f>
        <v>0</v>
      </c>
      <c r="AQ12" s="10">
        <f>((CONFIG!$G17*Commandes!AQ12)+IF(ROUND((AQ$8-CONFIG!$D$7)/31,0)&gt;=(CONFIG!$E17+CONFIG!$F17),INDEX(Commandes!$D12:$DG12,,COLUMN(AQ$8)-COLUMN($D$8)+1-(CONFIG!$E17+CONFIG!$F17)),0)*CONFIG!$H17)*CONFIG!$D17</f>
        <v>0</v>
      </c>
      <c r="AR12" s="10">
        <f>((CONFIG!$G17*Commandes!AR12)+IF(ROUND((AR$8-CONFIG!$D$7)/31,0)&gt;=(CONFIG!$E17+CONFIG!$F17),INDEX(Commandes!$D12:$DG12,,COLUMN(AR$8)-COLUMN($D$8)+1-(CONFIG!$E17+CONFIG!$F17)),0)*CONFIG!$H17)*CONFIG!$D17</f>
        <v>0</v>
      </c>
      <c r="AS12" s="10">
        <f>((CONFIG!$G17*Commandes!AS12)+IF(ROUND((AS$8-CONFIG!$D$7)/31,0)&gt;=(CONFIG!$E17+CONFIG!$F17),INDEX(Commandes!$D12:$DG12,,COLUMN(AS$8)-COLUMN($D$8)+1-(CONFIG!$E17+CONFIG!$F17)),0)*CONFIG!$H17)*CONFIG!$D17</f>
        <v>0</v>
      </c>
      <c r="AT12" s="10">
        <f>((CONFIG!$G17*Commandes!AT12)+IF(ROUND((AT$8-CONFIG!$D$7)/31,0)&gt;=(CONFIG!$E17+CONFIG!$F17),INDEX(Commandes!$D12:$DG12,,COLUMN(AT$8)-COLUMN($D$8)+1-(CONFIG!$E17+CONFIG!$F17)),0)*CONFIG!$H17)*CONFIG!$D17</f>
        <v>0</v>
      </c>
      <c r="AU12" s="10">
        <f>((CONFIG!$G17*Commandes!AU12)+IF(ROUND((AU$8-CONFIG!$D$7)/31,0)&gt;=(CONFIG!$E17+CONFIG!$F17),INDEX(Commandes!$D12:$DG12,,COLUMN(AU$8)-COLUMN($D$8)+1-(CONFIG!$E17+CONFIG!$F17)),0)*CONFIG!$H17)*CONFIG!$D17</f>
        <v>0</v>
      </c>
      <c r="AV12" s="10">
        <f>((CONFIG!$G17*Commandes!AV12)+IF(ROUND((AV$8-CONFIG!$D$7)/31,0)&gt;=(CONFIG!$E17+CONFIG!$F17),INDEX(Commandes!$D12:$DG12,,COLUMN(AV$8)-COLUMN($D$8)+1-(CONFIG!$E17+CONFIG!$F17)),0)*CONFIG!$H17)*CONFIG!$D17</f>
        <v>0</v>
      </c>
      <c r="AW12" s="10">
        <f>((CONFIG!$G17*Commandes!AW12)+IF(ROUND((AW$8-CONFIG!$D$7)/31,0)&gt;=(CONFIG!$E17+CONFIG!$F17),INDEX(Commandes!$D12:$DG12,,COLUMN(AW$8)-COLUMN($D$8)+1-(CONFIG!$E17+CONFIG!$F17)),0)*CONFIG!$H17)*CONFIG!$D17</f>
        <v>0</v>
      </c>
      <c r="AX12" s="10">
        <f>((CONFIG!$G17*Commandes!AX12)+IF(ROUND((AX$8-CONFIG!$D$7)/31,0)&gt;=(CONFIG!$E17+CONFIG!$F17),INDEX(Commandes!$D12:$DG12,,COLUMN(AX$8)-COLUMN($D$8)+1-(CONFIG!$E17+CONFIG!$F17)),0)*CONFIG!$H17)*CONFIG!$D17</f>
        <v>0</v>
      </c>
      <c r="AY12" s="10">
        <f>((CONFIG!$G17*Commandes!AY12)+IF(ROUND((AY$8-CONFIG!$D$7)/31,0)&gt;=(CONFIG!$E17+CONFIG!$F17),INDEX(Commandes!$D12:$DG12,,COLUMN(AY$8)-COLUMN($D$8)+1-(CONFIG!$E17+CONFIG!$F17)),0)*CONFIG!$H17)*CONFIG!$D17</f>
        <v>0</v>
      </c>
      <c r="AZ12" s="10">
        <f>((CONFIG!$G17*Commandes!AZ12)+IF(ROUND((AZ$8-CONFIG!$D$7)/31,0)&gt;=(CONFIG!$E17+CONFIG!$F17),INDEX(Commandes!$D12:$DG12,,COLUMN(AZ$8)-COLUMN($D$8)+1-(CONFIG!$E17+CONFIG!$F17)),0)*CONFIG!$H17)*CONFIG!$D17</f>
        <v>0</v>
      </c>
      <c r="BA12" s="10">
        <f>((CONFIG!$G17*Commandes!BA12)+IF(ROUND((BA$8-CONFIG!$D$7)/31,0)&gt;=(CONFIG!$E17+CONFIG!$F17),INDEX(Commandes!$D12:$DG12,,COLUMN(BA$8)-COLUMN($D$8)+1-(CONFIG!$E17+CONFIG!$F17)),0)*CONFIG!$H17)*CONFIG!$D17</f>
        <v>0</v>
      </c>
      <c r="BB12" s="10">
        <f>((CONFIG!$G17*Commandes!BB12)+IF(ROUND((BB$8-CONFIG!$D$7)/31,0)&gt;=(CONFIG!$E17+CONFIG!$F17),INDEX(Commandes!$D12:$DG12,,COLUMN(BB$8)-COLUMN($D$8)+1-(CONFIG!$E17+CONFIG!$F17)),0)*CONFIG!$H17)*CONFIG!$D17</f>
        <v>0</v>
      </c>
      <c r="BC12" s="10">
        <f>((CONFIG!$G17*Commandes!BC12)+IF(ROUND((BC$8-CONFIG!$D$7)/31,0)&gt;=(CONFIG!$E17+CONFIG!$F17),INDEX(Commandes!$D12:$DG12,,COLUMN(BC$8)-COLUMN($D$8)+1-(CONFIG!$E17+CONFIG!$F17)),0)*CONFIG!$H17)*CONFIG!$D17</f>
        <v>0</v>
      </c>
      <c r="BD12" s="10">
        <f>((CONFIG!$G17*Commandes!BD12)+IF(ROUND((BD$8-CONFIG!$D$7)/31,0)&gt;=(CONFIG!$E17+CONFIG!$F17),INDEX(Commandes!$D12:$DG12,,COLUMN(BD$8)-COLUMN($D$8)+1-(CONFIG!$E17+CONFIG!$F17)),0)*CONFIG!$H17)*CONFIG!$D17</f>
        <v>0</v>
      </c>
      <c r="BE12" s="10">
        <f>((CONFIG!$G17*Commandes!BE12)+IF(ROUND((BE$8-CONFIG!$D$7)/31,0)&gt;=(CONFIG!$E17+CONFIG!$F17),INDEX(Commandes!$D12:$DG12,,COLUMN(BE$8)-COLUMN($D$8)+1-(CONFIG!$E17+CONFIG!$F17)),0)*CONFIG!$H17)*CONFIG!$D17</f>
        <v>0</v>
      </c>
      <c r="BF12" s="10">
        <f>((CONFIG!$G17*Commandes!BF12)+IF(ROUND((BF$8-CONFIG!$D$7)/31,0)&gt;=(CONFIG!$E17+CONFIG!$F17),INDEX(Commandes!$D12:$DG12,,COLUMN(BF$8)-COLUMN($D$8)+1-(CONFIG!$E17+CONFIG!$F17)),0)*CONFIG!$H17)*CONFIG!$D17</f>
        <v>0</v>
      </c>
      <c r="BG12" s="10">
        <f>((CONFIG!$G17*Commandes!BG12)+IF(ROUND((BG$8-CONFIG!$D$7)/31,0)&gt;=(CONFIG!$E17+CONFIG!$F17),INDEX(Commandes!$D12:$DG12,,COLUMN(BG$8)-COLUMN($D$8)+1-(CONFIG!$E17+CONFIG!$F17)),0)*CONFIG!$H17)*CONFIG!$D17</f>
        <v>0</v>
      </c>
      <c r="BH12" s="10">
        <f>((CONFIG!$G17*Commandes!BH12)+IF(ROUND((BH$8-CONFIG!$D$7)/31,0)&gt;=(CONFIG!$E17+CONFIG!$F17),INDEX(Commandes!$D12:$DG12,,COLUMN(BH$8)-COLUMN($D$8)+1-(CONFIG!$E17+CONFIG!$F17)),0)*CONFIG!$H17)*CONFIG!$D17</f>
        <v>0</v>
      </c>
      <c r="BI12" s="10">
        <f>((CONFIG!$G17*Commandes!BI12)+IF(ROUND((BI$8-CONFIG!$D$7)/31,0)&gt;=(CONFIG!$E17+CONFIG!$F17),INDEX(Commandes!$D12:$DG12,,COLUMN(BI$8)-COLUMN($D$8)+1-(CONFIG!$E17+CONFIG!$F17)),0)*CONFIG!$H17)*CONFIG!$D17</f>
        <v>0</v>
      </c>
      <c r="BJ12" s="10">
        <f>((CONFIG!$G17*Commandes!BJ12)+IF(ROUND((BJ$8-CONFIG!$D$7)/31,0)&gt;=(CONFIG!$E17+CONFIG!$F17),INDEX(Commandes!$D12:$DG12,,COLUMN(BJ$8)-COLUMN($D$8)+1-(CONFIG!$E17+CONFIG!$F17)),0)*CONFIG!$H17)*CONFIG!$D17</f>
        <v>0</v>
      </c>
      <c r="BK12" s="10">
        <f>((CONFIG!$G17*Commandes!BK12)+IF(ROUND((BK$8-CONFIG!$D$7)/31,0)&gt;=(CONFIG!$E17+CONFIG!$F17),INDEX(Commandes!$D12:$DG12,,COLUMN(BK$8)-COLUMN($D$8)+1-(CONFIG!$E17+CONFIG!$F17)),0)*CONFIG!$H17)*CONFIG!$D17</f>
        <v>0</v>
      </c>
      <c r="BL12" s="10">
        <f>((CONFIG!$G17*Commandes!BL12)+IF(ROUND((BL$8-CONFIG!$D$7)/31,0)&gt;=(CONFIG!$E17+CONFIG!$F17),INDEX(Commandes!$D12:$DG12,,COLUMN(BL$8)-COLUMN($D$8)+1-(CONFIG!$E17+CONFIG!$F17)),0)*CONFIG!$H17)*CONFIG!$D17</f>
        <v>0</v>
      </c>
      <c r="BM12" s="10">
        <f>((CONFIG!$G17*Commandes!BM12)+IF(ROUND((BM$8-CONFIG!$D$7)/31,0)&gt;=(CONFIG!$E17+CONFIG!$F17),INDEX(Commandes!$D12:$DG12,,COLUMN(BM$8)-COLUMN($D$8)+1-(CONFIG!$E17+CONFIG!$F17)),0)*CONFIG!$H17)*CONFIG!$D17</f>
        <v>0</v>
      </c>
      <c r="BN12" s="10">
        <f>((CONFIG!$G17*Commandes!BN12)+IF(ROUND((BN$8-CONFIG!$D$7)/31,0)&gt;=(CONFIG!$E17+CONFIG!$F17),INDEX(Commandes!$D12:$DG12,,COLUMN(BN$8)-COLUMN($D$8)+1-(CONFIG!$E17+CONFIG!$F17)),0)*CONFIG!$H17)*CONFIG!$D17</f>
        <v>0</v>
      </c>
      <c r="BO12" s="10">
        <f>((CONFIG!$G17*Commandes!BO12)+IF(ROUND((BO$8-CONFIG!$D$7)/31,0)&gt;=(CONFIG!$E17+CONFIG!$F17),INDEX(Commandes!$D12:$DG12,,COLUMN(BO$8)-COLUMN($D$8)+1-(CONFIG!$E17+CONFIG!$F17)),0)*CONFIG!$H17)*CONFIG!$D17</f>
        <v>0</v>
      </c>
      <c r="BP12" s="10">
        <f>((CONFIG!$G17*Commandes!BP12)+IF(ROUND((BP$8-CONFIG!$D$7)/31,0)&gt;=(CONFIG!$E17+CONFIG!$F17),INDEX(Commandes!$D12:$DG12,,COLUMN(BP$8)-COLUMN($D$8)+1-(CONFIG!$E17+CONFIG!$F17)),0)*CONFIG!$H17)*CONFIG!$D17</f>
        <v>0</v>
      </c>
      <c r="BQ12" s="10">
        <f>((CONFIG!$G17*Commandes!BQ12)+IF(ROUND((BQ$8-CONFIG!$D$7)/31,0)&gt;=(CONFIG!$E17+CONFIG!$F17),INDEX(Commandes!$D12:$DG12,,COLUMN(BQ$8)-COLUMN($D$8)+1-(CONFIG!$E17+CONFIG!$F17)),0)*CONFIG!$H17)*CONFIG!$D17</f>
        <v>0</v>
      </c>
      <c r="BR12" s="10">
        <f>((CONFIG!$G17*Commandes!BR12)+IF(ROUND((BR$8-CONFIG!$D$7)/31,0)&gt;=(CONFIG!$E17+CONFIG!$F17),INDEX(Commandes!$D12:$DG12,,COLUMN(BR$8)-COLUMN($D$8)+1-(CONFIG!$E17+CONFIG!$F17)),0)*CONFIG!$H17)*CONFIG!$D17</f>
        <v>0</v>
      </c>
      <c r="BS12" s="10">
        <f>((CONFIG!$G17*Commandes!BS12)+IF(ROUND((BS$8-CONFIG!$D$7)/31,0)&gt;=(CONFIG!$E17+CONFIG!$F17),INDEX(Commandes!$D12:$DG12,,COLUMN(BS$8)-COLUMN($D$8)+1-(CONFIG!$E17+CONFIG!$F17)),0)*CONFIG!$H17)*CONFIG!$D17</f>
        <v>0</v>
      </c>
      <c r="BT12" s="10">
        <f>((CONFIG!$G17*Commandes!BT12)+IF(ROUND((BT$8-CONFIG!$D$7)/31,0)&gt;=(CONFIG!$E17+CONFIG!$F17),INDEX(Commandes!$D12:$DG12,,COLUMN(BT$8)-COLUMN($D$8)+1-(CONFIG!$E17+CONFIG!$F17)),0)*CONFIG!$H17)*CONFIG!$D17</f>
        <v>0</v>
      </c>
      <c r="BU12" s="10">
        <f>((CONFIG!$G17*Commandes!BU12)+IF(ROUND((BU$8-CONFIG!$D$7)/31,0)&gt;=(CONFIG!$E17+CONFIG!$F17),INDEX(Commandes!$D12:$DG12,,COLUMN(BU$8)-COLUMN($D$8)+1-(CONFIG!$E17+CONFIG!$F17)),0)*CONFIG!$H17)*CONFIG!$D17</f>
        <v>0</v>
      </c>
      <c r="BV12" s="10">
        <f>((CONFIG!$G17*Commandes!BV12)+IF(ROUND((BV$8-CONFIG!$D$7)/31,0)&gt;=(CONFIG!$E17+CONFIG!$F17),INDEX(Commandes!$D12:$DG12,,COLUMN(BV$8)-COLUMN($D$8)+1-(CONFIG!$E17+CONFIG!$F17)),0)*CONFIG!$H17)*CONFIG!$D17</f>
        <v>0</v>
      </c>
      <c r="BW12" s="10">
        <f>((CONFIG!$G17*Commandes!BW12)+IF(ROUND((BW$8-CONFIG!$D$7)/31,0)&gt;=(CONFIG!$E17+CONFIG!$F17),INDEX(Commandes!$D12:$DG12,,COLUMN(BW$8)-COLUMN($D$8)+1-(CONFIG!$E17+CONFIG!$F17)),0)*CONFIG!$H17)*CONFIG!$D17</f>
        <v>0</v>
      </c>
      <c r="BX12" s="10">
        <f>((CONFIG!$G17*Commandes!BX12)+IF(ROUND((BX$8-CONFIG!$D$7)/31,0)&gt;=(CONFIG!$E17+CONFIG!$F17),INDEX(Commandes!$D12:$DG12,,COLUMN(BX$8)-COLUMN($D$8)+1-(CONFIG!$E17+CONFIG!$F17)),0)*CONFIG!$H17)*CONFIG!$D17</f>
        <v>0</v>
      </c>
      <c r="BY12" s="10">
        <f>((CONFIG!$G17*Commandes!BY12)+IF(ROUND((BY$8-CONFIG!$D$7)/31,0)&gt;=(CONFIG!$E17+CONFIG!$F17),INDEX(Commandes!$D12:$DG12,,COLUMN(BY$8)-COLUMN($D$8)+1-(CONFIG!$E17+CONFIG!$F17)),0)*CONFIG!$H17)*CONFIG!$D17</f>
        <v>0</v>
      </c>
      <c r="BZ12" s="10">
        <f>((CONFIG!$G17*Commandes!BZ12)+IF(ROUND((BZ$8-CONFIG!$D$7)/31,0)&gt;=(CONFIG!$E17+CONFIG!$F17),INDEX(Commandes!$D12:$DG12,,COLUMN(BZ$8)-COLUMN($D$8)+1-(CONFIG!$E17+CONFIG!$F17)),0)*CONFIG!$H17)*CONFIG!$D17</f>
        <v>0</v>
      </c>
      <c r="CA12" s="10">
        <f>((CONFIG!$G17*Commandes!CA12)+IF(ROUND((CA$8-CONFIG!$D$7)/31,0)&gt;=(CONFIG!$E17+CONFIG!$F17),INDEX(Commandes!$D12:$DG12,,COLUMN(CA$8)-COLUMN($D$8)+1-(CONFIG!$E17+CONFIG!$F17)),0)*CONFIG!$H17)*CONFIG!$D17</f>
        <v>0</v>
      </c>
      <c r="CB12" s="10">
        <f>((CONFIG!$G17*Commandes!CB12)+IF(ROUND((CB$8-CONFIG!$D$7)/31,0)&gt;=(CONFIG!$E17+CONFIG!$F17),INDEX(Commandes!$D12:$DG12,,COLUMN(CB$8)-COLUMN($D$8)+1-(CONFIG!$E17+CONFIG!$F17)),0)*CONFIG!$H17)*CONFIG!$D17</f>
        <v>0</v>
      </c>
      <c r="CC12" s="10">
        <f>((CONFIG!$G17*Commandes!CC12)+IF(ROUND((CC$8-CONFIG!$D$7)/31,0)&gt;=(CONFIG!$E17+CONFIG!$F17),INDEX(Commandes!$D12:$DG12,,COLUMN(CC$8)-COLUMN($D$8)+1-(CONFIG!$E17+CONFIG!$F17)),0)*CONFIG!$H17)*CONFIG!$D17</f>
        <v>0</v>
      </c>
      <c r="CD12" s="10">
        <f>((CONFIG!$G17*Commandes!CD12)+IF(ROUND((CD$8-CONFIG!$D$7)/31,0)&gt;=(CONFIG!$E17+CONFIG!$F17),INDEX(Commandes!$D12:$DG12,,COLUMN(CD$8)-COLUMN($D$8)+1-(CONFIG!$E17+CONFIG!$F17)),0)*CONFIG!$H17)*CONFIG!$D17</f>
        <v>0</v>
      </c>
      <c r="CE12" s="10">
        <f>((CONFIG!$G17*Commandes!CE12)+IF(ROUND((CE$8-CONFIG!$D$7)/31,0)&gt;=(CONFIG!$E17+CONFIG!$F17),INDEX(Commandes!$D12:$DG12,,COLUMN(CE$8)-COLUMN($D$8)+1-(CONFIG!$E17+CONFIG!$F17)),0)*CONFIG!$H17)*CONFIG!$D17</f>
        <v>0</v>
      </c>
      <c r="CF12" s="10">
        <f>((CONFIG!$G17*Commandes!CF12)+IF(ROUND((CF$8-CONFIG!$D$7)/31,0)&gt;=(CONFIG!$E17+CONFIG!$F17),INDEX(Commandes!$D12:$DG12,,COLUMN(CF$8)-COLUMN($D$8)+1-(CONFIG!$E17+CONFIG!$F17)),0)*CONFIG!$H17)*CONFIG!$D17</f>
        <v>0</v>
      </c>
      <c r="CG12" s="10">
        <f>((CONFIG!$G17*Commandes!CG12)+IF(ROUND((CG$8-CONFIG!$D$7)/31,0)&gt;=(CONFIG!$E17+CONFIG!$F17),INDEX(Commandes!$D12:$DG12,,COLUMN(CG$8)-COLUMN($D$8)+1-(CONFIG!$E17+CONFIG!$F17)),0)*CONFIG!$H17)*CONFIG!$D17</f>
        <v>0</v>
      </c>
      <c r="CH12" s="10">
        <f>((CONFIG!$G17*Commandes!CH12)+IF(ROUND((CH$8-CONFIG!$D$7)/31,0)&gt;=(CONFIG!$E17+CONFIG!$F17),INDEX(Commandes!$D12:$DG12,,COLUMN(CH$8)-COLUMN($D$8)+1-(CONFIG!$E17+CONFIG!$F17)),0)*CONFIG!$H17)*CONFIG!$D17</f>
        <v>0</v>
      </c>
      <c r="CI12" s="10">
        <f>((CONFIG!$G17*Commandes!CI12)+IF(ROUND((CI$8-CONFIG!$D$7)/31,0)&gt;=(CONFIG!$E17+CONFIG!$F17),INDEX(Commandes!$D12:$DG12,,COLUMN(CI$8)-COLUMN($D$8)+1-(CONFIG!$E17+CONFIG!$F17)),0)*CONFIG!$H17)*CONFIG!$D17</f>
        <v>0</v>
      </c>
      <c r="CJ12" s="10">
        <f>((CONFIG!$G17*Commandes!CJ12)+IF(ROUND((CJ$8-CONFIG!$D$7)/31,0)&gt;=(CONFIG!$E17+CONFIG!$F17),INDEX(Commandes!$D12:$DG12,,COLUMN(CJ$8)-COLUMN($D$8)+1-(CONFIG!$E17+CONFIG!$F17)),0)*CONFIG!$H17)*CONFIG!$D17</f>
        <v>0</v>
      </c>
      <c r="CK12" s="10">
        <f>((CONFIG!$G17*Commandes!CK12)+IF(ROUND((CK$8-CONFIG!$D$7)/31,0)&gt;=(CONFIG!$E17+CONFIG!$F17),INDEX(Commandes!$D12:$DG12,,COLUMN(CK$8)-COLUMN($D$8)+1-(CONFIG!$E17+CONFIG!$F17)),0)*CONFIG!$H17)*CONFIG!$D17</f>
        <v>0</v>
      </c>
      <c r="CL12" s="10">
        <f>((CONFIG!$G17*Commandes!CL12)+IF(ROUND((CL$8-CONFIG!$D$7)/31,0)&gt;=(CONFIG!$E17+CONFIG!$F17),INDEX(Commandes!$D12:$DG12,,COLUMN(CL$8)-COLUMN($D$8)+1-(CONFIG!$E17+CONFIG!$F17)),0)*CONFIG!$H17)*CONFIG!$D17</f>
        <v>0</v>
      </c>
      <c r="CM12" s="10">
        <f>((CONFIG!$G17*Commandes!CM12)+IF(ROUND((CM$8-CONFIG!$D$7)/31,0)&gt;=(CONFIG!$E17+CONFIG!$F17),INDEX(Commandes!$D12:$DG12,,COLUMN(CM$8)-COLUMN($D$8)+1-(CONFIG!$E17+CONFIG!$F17)),0)*CONFIG!$H17)*CONFIG!$D17</f>
        <v>0</v>
      </c>
      <c r="CN12" s="10">
        <f>((CONFIG!$G17*Commandes!CN12)+IF(ROUND((CN$8-CONFIG!$D$7)/31,0)&gt;=(CONFIG!$E17+CONFIG!$F17),INDEX(Commandes!$D12:$DG12,,COLUMN(CN$8)-COLUMN($D$8)+1-(CONFIG!$E17+CONFIG!$F17)),0)*CONFIG!$H17)*CONFIG!$D17</f>
        <v>0</v>
      </c>
      <c r="CO12" s="10">
        <f>((CONFIG!$G17*Commandes!CO12)+IF(ROUND((CO$8-CONFIG!$D$7)/31,0)&gt;=(CONFIG!$E17+CONFIG!$F17),INDEX(Commandes!$D12:$DG12,,COLUMN(CO$8)-COLUMN($D$8)+1-(CONFIG!$E17+CONFIG!$F17)),0)*CONFIG!$H17)*CONFIG!$D17</f>
        <v>0</v>
      </c>
      <c r="CP12" s="10">
        <f>((CONFIG!$G17*Commandes!CP12)+IF(ROUND((CP$8-CONFIG!$D$7)/31,0)&gt;=(CONFIG!$E17+CONFIG!$F17),INDEX(Commandes!$D12:$DG12,,COLUMN(CP$8)-COLUMN($D$8)+1-(CONFIG!$E17+CONFIG!$F17)),0)*CONFIG!$H17)*CONFIG!$D17</f>
        <v>0</v>
      </c>
      <c r="CQ12" s="10">
        <f>((CONFIG!$G17*Commandes!CQ12)+IF(ROUND((CQ$8-CONFIG!$D$7)/31,0)&gt;=(CONFIG!$E17+CONFIG!$F17),INDEX(Commandes!$D12:$DG12,,COLUMN(CQ$8)-COLUMN($D$8)+1-(CONFIG!$E17+CONFIG!$F17)),0)*CONFIG!$H17)*CONFIG!$D17</f>
        <v>0</v>
      </c>
      <c r="CR12" s="10">
        <f>((CONFIG!$G17*Commandes!CR12)+IF(ROUND((CR$8-CONFIG!$D$7)/31,0)&gt;=(CONFIG!$E17+CONFIG!$F17),INDEX(Commandes!$D12:$DG12,,COLUMN(CR$8)-COLUMN($D$8)+1-(CONFIG!$E17+CONFIG!$F17)),0)*CONFIG!$H17)*CONFIG!$D17</f>
        <v>0</v>
      </c>
      <c r="CS12" s="10">
        <f>((CONFIG!$G17*Commandes!CS12)+IF(ROUND((CS$8-CONFIG!$D$7)/31,0)&gt;=(CONFIG!$E17+CONFIG!$F17),INDEX(Commandes!$D12:$DG12,,COLUMN(CS$8)-COLUMN($D$8)+1-(CONFIG!$E17+CONFIG!$F17)),0)*CONFIG!$H17)*CONFIG!$D17</f>
        <v>0</v>
      </c>
      <c r="CT12" s="10">
        <f>((CONFIG!$G17*Commandes!CT12)+IF(ROUND((CT$8-CONFIG!$D$7)/31,0)&gt;=(CONFIG!$E17+CONFIG!$F17),INDEX(Commandes!$D12:$DG12,,COLUMN(CT$8)-COLUMN($D$8)+1-(CONFIG!$E17+CONFIG!$F17)),0)*CONFIG!$H17)*CONFIG!$D17</f>
        <v>0</v>
      </c>
      <c r="CU12" s="10">
        <f>((CONFIG!$G17*Commandes!CU12)+IF(ROUND((CU$8-CONFIG!$D$7)/31,0)&gt;=(CONFIG!$E17+CONFIG!$F17),INDEX(Commandes!$D12:$DG12,,COLUMN(CU$8)-COLUMN($D$8)+1-(CONFIG!$E17+CONFIG!$F17)),0)*CONFIG!$H17)*CONFIG!$D17</f>
        <v>0</v>
      </c>
      <c r="CV12" s="10">
        <f>((CONFIG!$G17*Commandes!CV12)+IF(ROUND((CV$8-CONFIG!$D$7)/31,0)&gt;=(CONFIG!$E17+CONFIG!$F17),INDEX(Commandes!$D12:$DG12,,COLUMN(CV$8)-COLUMN($D$8)+1-(CONFIG!$E17+CONFIG!$F17)),0)*CONFIG!$H17)*CONFIG!$D17</f>
        <v>0</v>
      </c>
      <c r="CW12" s="10">
        <f>((CONFIG!$G17*Commandes!CW12)+IF(ROUND((CW$8-CONFIG!$D$7)/31,0)&gt;=(CONFIG!$E17+CONFIG!$F17),INDEX(Commandes!$D12:$DG12,,COLUMN(CW$8)-COLUMN($D$8)+1-(CONFIG!$E17+CONFIG!$F17)),0)*CONFIG!$H17)*CONFIG!$D17</f>
        <v>0</v>
      </c>
      <c r="CX12" s="10">
        <f>((CONFIG!$G17*Commandes!CX12)+IF(ROUND((CX$8-CONFIG!$D$7)/31,0)&gt;=(CONFIG!$E17+CONFIG!$F17),INDEX(Commandes!$D12:$DG12,,COLUMN(CX$8)-COLUMN($D$8)+1-(CONFIG!$E17+CONFIG!$F17)),0)*CONFIG!$H17)*CONFIG!$D17</f>
        <v>0</v>
      </c>
      <c r="CY12" s="10">
        <f>((CONFIG!$G17*Commandes!CY12)+IF(ROUND((CY$8-CONFIG!$D$7)/31,0)&gt;=(CONFIG!$E17+CONFIG!$F17),INDEX(Commandes!$D12:$DG12,,COLUMN(CY$8)-COLUMN($D$8)+1-(CONFIG!$E17+CONFIG!$F17)),0)*CONFIG!$H17)*CONFIG!$D17</f>
        <v>0</v>
      </c>
      <c r="CZ12" s="10">
        <f>((CONFIG!$G17*Commandes!CZ12)+IF(ROUND((CZ$8-CONFIG!$D$7)/31,0)&gt;=(CONFIG!$E17+CONFIG!$F17),INDEX(Commandes!$D12:$DG12,,COLUMN(CZ$8)-COLUMN($D$8)+1-(CONFIG!$E17+CONFIG!$F17)),0)*CONFIG!$H17)*CONFIG!$D17</f>
        <v>0</v>
      </c>
      <c r="DA12" s="10">
        <f>((CONFIG!$G17*Commandes!DA12)+IF(ROUND((DA$8-CONFIG!$D$7)/31,0)&gt;=(CONFIG!$E17+CONFIG!$F17),INDEX(Commandes!$D12:$DG12,,COLUMN(DA$8)-COLUMN($D$8)+1-(CONFIG!$E17+CONFIG!$F17)),0)*CONFIG!$H17)*CONFIG!$D17</f>
        <v>0</v>
      </c>
      <c r="DB12" s="10">
        <f>((CONFIG!$G17*Commandes!DB12)+IF(ROUND((DB$8-CONFIG!$D$7)/31,0)&gt;=(CONFIG!$E17+CONFIG!$F17),INDEX(Commandes!$D12:$DG12,,COLUMN(DB$8)-COLUMN($D$8)+1-(CONFIG!$E17+CONFIG!$F17)),0)*CONFIG!$H17)*CONFIG!$D17</f>
        <v>0</v>
      </c>
      <c r="DC12" s="10">
        <f>((CONFIG!$G17*Commandes!DC12)+IF(ROUND((DC$8-CONFIG!$D$7)/31,0)&gt;=(CONFIG!$E17+CONFIG!$F17),INDEX(Commandes!$D12:$DG12,,COLUMN(DC$8)-COLUMN($D$8)+1-(CONFIG!$E17+CONFIG!$F17)),0)*CONFIG!$H17)*CONFIG!$D17</f>
        <v>0</v>
      </c>
      <c r="DD12" s="10">
        <f>((CONFIG!$G17*Commandes!DD12)+IF(ROUND((DD$8-CONFIG!$D$7)/31,0)&gt;=(CONFIG!$E17+CONFIG!$F17),INDEX(Commandes!$D12:$DG12,,COLUMN(DD$8)-COLUMN($D$8)+1-(CONFIG!$E17+CONFIG!$F17)),0)*CONFIG!$H17)*CONFIG!$D17</f>
        <v>0</v>
      </c>
      <c r="DE12" s="10">
        <f>((CONFIG!$G17*Commandes!DE12)+IF(ROUND((DE$8-CONFIG!$D$7)/31,0)&gt;=(CONFIG!$E17+CONFIG!$F17),INDEX(Commandes!$D12:$DG12,,COLUMN(DE$8)-COLUMN($D$8)+1-(CONFIG!$E17+CONFIG!$F17)),0)*CONFIG!$H17)*CONFIG!$D17</f>
        <v>0</v>
      </c>
      <c r="DF12" s="10">
        <f>((CONFIG!$G17*Commandes!DF12)+IF(ROUND((DF$8-CONFIG!$D$7)/31,0)&gt;=(CONFIG!$E17+CONFIG!$F17),INDEX(Commandes!$D12:$DG12,,COLUMN(DF$8)-COLUMN($D$8)+1-(CONFIG!$E17+CONFIG!$F17)),0)*CONFIG!$H17)*CONFIG!$D17</f>
        <v>0</v>
      </c>
      <c r="DG12" s="10">
        <f>((CONFIG!$G17*Commandes!DG12)+IF(ROUND((DG$8-CONFIG!$D$7)/31,0)&gt;=(CONFIG!$E17+CONFIG!$F17),INDEX(Commandes!$D12:$DG12,,COLUMN(DG$8)-COLUMN($D$8)+1-(CONFIG!$E17+CONFIG!$F17)),0)*CONFIG!$H17)*CONFIG!$D17</f>
        <v>0</v>
      </c>
    </row>
    <row r="13">
      <c r="C13" s="6">
        <f>CONFIG!$C$18</f>
        <v>0</v>
      </c>
      <c r="D13" s="10">
        <f>((CONFIG!$G18*Commandes!D13)+IF(ROUND((D$8-CONFIG!$D$7)/31,0)&gt;=(CONFIG!$E18+CONFIG!$F18),INDEX(Commandes!$D13:$DG13,,COLUMN(D$8)-COLUMN($D$8)+1-(CONFIG!$E18+CONFIG!$F18)),0)*CONFIG!$H18)*CONFIG!$D18</f>
        <v>0</v>
      </c>
      <c r="E13" s="10">
        <f>((CONFIG!$G18*Commandes!E13)+IF(ROUND((E$8-CONFIG!$D$7)/31,0)&gt;=(CONFIG!$E18+CONFIG!$F18),INDEX(Commandes!$D13:$DG13,,COLUMN(E$8)-COLUMN($D$8)+1-(CONFIG!$E18+CONFIG!$F18)),0)*CONFIG!$H18)*CONFIG!$D18</f>
        <v>0</v>
      </c>
      <c r="F13" s="10">
        <f>((CONFIG!$G18*Commandes!F13)+IF(ROUND((F$8-CONFIG!$D$7)/31,0)&gt;=(CONFIG!$E18+CONFIG!$F18),INDEX(Commandes!$D13:$DG13,,COLUMN(F$8)-COLUMN($D$8)+1-(CONFIG!$E18+CONFIG!$F18)),0)*CONFIG!$H18)*CONFIG!$D18</f>
        <v>0</v>
      </c>
      <c r="G13" s="10">
        <f>((CONFIG!$G18*Commandes!G13)+IF(ROUND((G$8-CONFIG!$D$7)/31,0)&gt;=(CONFIG!$E18+CONFIG!$F18),INDEX(Commandes!$D13:$DG13,,COLUMN(G$8)-COLUMN($D$8)+1-(CONFIG!$E18+CONFIG!$F18)),0)*CONFIG!$H18)*CONFIG!$D18</f>
        <v>0</v>
      </c>
      <c r="H13" s="10">
        <f>((CONFIG!$G18*Commandes!H13)+IF(ROUND((H$8-CONFIG!$D$7)/31,0)&gt;=(CONFIG!$E18+CONFIG!$F18),INDEX(Commandes!$D13:$DG13,,COLUMN(H$8)-COLUMN($D$8)+1-(CONFIG!$E18+CONFIG!$F18)),0)*CONFIG!$H18)*CONFIG!$D18</f>
        <v>0</v>
      </c>
      <c r="I13" s="10">
        <f>((CONFIG!$G18*Commandes!I13)+IF(ROUND((I$8-CONFIG!$D$7)/31,0)&gt;=(CONFIG!$E18+CONFIG!$F18),INDEX(Commandes!$D13:$DG13,,COLUMN(I$8)-COLUMN($D$8)+1-(CONFIG!$E18+CONFIG!$F18)),0)*CONFIG!$H18)*CONFIG!$D18</f>
        <v>0</v>
      </c>
      <c r="J13" s="10">
        <f>((CONFIG!$G18*Commandes!J13)+IF(ROUND((J$8-CONFIG!$D$7)/31,0)&gt;=(CONFIG!$E18+CONFIG!$F18),INDEX(Commandes!$D13:$DG13,,COLUMN(J$8)-COLUMN($D$8)+1-(CONFIG!$E18+CONFIG!$F18)),0)*CONFIG!$H18)*CONFIG!$D18</f>
        <v>0</v>
      </c>
      <c r="K13" s="10">
        <f>((CONFIG!$G18*Commandes!K13)+IF(ROUND((K$8-CONFIG!$D$7)/31,0)&gt;=(CONFIG!$E18+CONFIG!$F18),INDEX(Commandes!$D13:$DG13,,COLUMN(K$8)-COLUMN($D$8)+1-(CONFIG!$E18+CONFIG!$F18)),0)*CONFIG!$H18)*CONFIG!$D18</f>
        <v>0</v>
      </c>
      <c r="L13" s="10">
        <f>((CONFIG!$G18*Commandes!L13)+IF(ROUND((L$8-CONFIG!$D$7)/31,0)&gt;=(CONFIG!$E18+CONFIG!$F18),INDEX(Commandes!$D13:$DG13,,COLUMN(L$8)-COLUMN($D$8)+1-(CONFIG!$E18+CONFIG!$F18)),0)*CONFIG!$H18)*CONFIG!$D18</f>
        <v>0</v>
      </c>
      <c r="M13" s="10">
        <f>((CONFIG!$G18*Commandes!M13)+IF(ROUND((M$8-CONFIG!$D$7)/31,0)&gt;=(CONFIG!$E18+CONFIG!$F18),INDEX(Commandes!$D13:$DG13,,COLUMN(M$8)-COLUMN($D$8)+1-(CONFIG!$E18+CONFIG!$F18)),0)*CONFIG!$H18)*CONFIG!$D18</f>
        <v>0</v>
      </c>
      <c r="N13" s="10">
        <f>((CONFIG!$G18*Commandes!N13)+IF(ROUND((N$8-CONFIG!$D$7)/31,0)&gt;=(CONFIG!$E18+CONFIG!$F18),INDEX(Commandes!$D13:$DG13,,COLUMN(N$8)-COLUMN($D$8)+1-(CONFIG!$E18+CONFIG!$F18)),0)*CONFIG!$H18)*CONFIG!$D18</f>
        <v>0</v>
      </c>
      <c r="O13" s="10">
        <f>((CONFIG!$G18*Commandes!O13)+IF(ROUND((O$8-CONFIG!$D$7)/31,0)&gt;=(CONFIG!$E18+CONFIG!$F18),INDEX(Commandes!$D13:$DG13,,COLUMN(O$8)-COLUMN($D$8)+1-(CONFIG!$E18+CONFIG!$F18)),0)*CONFIG!$H18)*CONFIG!$D18</f>
        <v>0</v>
      </c>
      <c r="P13" s="10">
        <f>((CONFIG!$G18*Commandes!P13)+IF(ROUND((P$8-CONFIG!$D$7)/31,0)&gt;=(CONFIG!$E18+CONFIG!$F18),INDEX(Commandes!$D13:$DG13,,COLUMN(P$8)-COLUMN($D$8)+1-(CONFIG!$E18+CONFIG!$F18)),0)*CONFIG!$H18)*CONFIG!$D18</f>
        <v>0</v>
      </c>
      <c r="Q13" s="10">
        <f>((CONFIG!$G18*Commandes!Q13)+IF(ROUND((Q$8-CONFIG!$D$7)/31,0)&gt;=(CONFIG!$E18+CONFIG!$F18),INDEX(Commandes!$D13:$DG13,,COLUMN(Q$8)-COLUMN($D$8)+1-(CONFIG!$E18+CONFIG!$F18)),0)*CONFIG!$H18)*CONFIG!$D18</f>
        <v>0</v>
      </c>
      <c r="R13" s="10">
        <f>((CONFIG!$G18*Commandes!R13)+IF(ROUND((R$8-CONFIG!$D$7)/31,0)&gt;=(CONFIG!$E18+CONFIG!$F18),INDEX(Commandes!$D13:$DG13,,COLUMN(R$8)-COLUMN($D$8)+1-(CONFIG!$E18+CONFIG!$F18)),0)*CONFIG!$H18)*CONFIG!$D18</f>
        <v>0</v>
      </c>
      <c r="S13" s="10">
        <f>((CONFIG!$G18*Commandes!S13)+IF(ROUND((S$8-CONFIG!$D$7)/31,0)&gt;=(CONFIG!$E18+CONFIG!$F18),INDEX(Commandes!$D13:$DG13,,COLUMN(S$8)-COLUMN($D$8)+1-(CONFIG!$E18+CONFIG!$F18)),0)*CONFIG!$H18)*CONFIG!$D18</f>
        <v>0</v>
      </c>
      <c r="T13" s="10">
        <f>((CONFIG!$G18*Commandes!T13)+IF(ROUND((T$8-CONFIG!$D$7)/31,0)&gt;=(CONFIG!$E18+CONFIG!$F18),INDEX(Commandes!$D13:$DG13,,COLUMN(T$8)-COLUMN($D$8)+1-(CONFIG!$E18+CONFIG!$F18)),0)*CONFIG!$H18)*CONFIG!$D18</f>
        <v>0</v>
      </c>
      <c r="U13" s="10">
        <f>((CONFIG!$G18*Commandes!U13)+IF(ROUND((U$8-CONFIG!$D$7)/31,0)&gt;=(CONFIG!$E18+CONFIG!$F18),INDEX(Commandes!$D13:$DG13,,COLUMN(U$8)-COLUMN($D$8)+1-(CONFIG!$E18+CONFIG!$F18)),0)*CONFIG!$H18)*CONFIG!$D18</f>
        <v>0</v>
      </c>
      <c r="V13" s="10">
        <f>((CONFIG!$G18*Commandes!V13)+IF(ROUND((V$8-CONFIG!$D$7)/31,0)&gt;=(CONFIG!$E18+CONFIG!$F18),INDEX(Commandes!$D13:$DG13,,COLUMN(V$8)-COLUMN($D$8)+1-(CONFIG!$E18+CONFIG!$F18)),0)*CONFIG!$H18)*CONFIG!$D18</f>
        <v>0</v>
      </c>
      <c r="W13" s="10">
        <f>((CONFIG!$G18*Commandes!W13)+IF(ROUND((W$8-CONFIG!$D$7)/31,0)&gt;=(CONFIG!$E18+CONFIG!$F18),INDEX(Commandes!$D13:$DG13,,COLUMN(W$8)-COLUMN($D$8)+1-(CONFIG!$E18+CONFIG!$F18)),0)*CONFIG!$H18)*CONFIG!$D18</f>
        <v>0</v>
      </c>
      <c r="X13" s="10">
        <f>((CONFIG!$G18*Commandes!X13)+IF(ROUND((X$8-CONFIG!$D$7)/31,0)&gt;=(CONFIG!$E18+CONFIG!$F18),INDEX(Commandes!$D13:$DG13,,COLUMN(X$8)-COLUMN($D$8)+1-(CONFIG!$E18+CONFIG!$F18)),0)*CONFIG!$H18)*CONFIG!$D18</f>
        <v>0</v>
      </c>
      <c r="Y13" s="10">
        <f>((CONFIG!$G18*Commandes!Y13)+IF(ROUND((Y$8-CONFIG!$D$7)/31,0)&gt;=(CONFIG!$E18+CONFIG!$F18),INDEX(Commandes!$D13:$DG13,,COLUMN(Y$8)-COLUMN($D$8)+1-(CONFIG!$E18+CONFIG!$F18)),0)*CONFIG!$H18)*CONFIG!$D18</f>
        <v>0</v>
      </c>
      <c r="Z13" s="10">
        <f>((CONFIG!$G18*Commandes!Z13)+IF(ROUND((Z$8-CONFIG!$D$7)/31,0)&gt;=(CONFIG!$E18+CONFIG!$F18),INDEX(Commandes!$D13:$DG13,,COLUMN(Z$8)-COLUMN($D$8)+1-(CONFIG!$E18+CONFIG!$F18)),0)*CONFIG!$H18)*CONFIG!$D18</f>
        <v>0</v>
      </c>
      <c r="AA13" s="10">
        <f>((CONFIG!$G18*Commandes!AA13)+IF(ROUND((AA$8-CONFIG!$D$7)/31,0)&gt;=(CONFIG!$E18+CONFIG!$F18),INDEX(Commandes!$D13:$DG13,,COLUMN(AA$8)-COLUMN($D$8)+1-(CONFIG!$E18+CONFIG!$F18)),0)*CONFIG!$H18)*CONFIG!$D18</f>
        <v>0</v>
      </c>
      <c r="AB13" s="10">
        <f>((CONFIG!$G18*Commandes!AB13)+IF(ROUND((AB$8-CONFIG!$D$7)/31,0)&gt;=(CONFIG!$E18+CONFIG!$F18),INDEX(Commandes!$D13:$DG13,,COLUMN(AB$8)-COLUMN($D$8)+1-(CONFIG!$E18+CONFIG!$F18)),0)*CONFIG!$H18)*CONFIG!$D18</f>
        <v>0</v>
      </c>
      <c r="AC13" s="10">
        <f>((CONFIG!$G18*Commandes!AC13)+IF(ROUND((AC$8-CONFIG!$D$7)/31,0)&gt;=(CONFIG!$E18+CONFIG!$F18),INDEX(Commandes!$D13:$DG13,,COLUMN(AC$8)-COLUMN($D$8)+1-(CONFIG!$E18+CONFIG!$F18)),0)*CONFIG!$H18)*CONFIG!$D18</f>
        <v>0</v>
      </c>
      <c r="AD13" s="10">
        <f>((CONFIG!$G18*Commandes!AD13)+IF(ROUND((AD$8-CONFIG!$D$7)/31,0)&gt;=(CONFIG!$E18+CONFIG!$F18),INDEX(Commandes!$D13:$DG13,,COLUMN(AD$8)-COLUMN($D$8)+1-(CONFIG!$E18+CONFIG!$F18)),0)*CONFIG!$H18)*CONFIG!$D18</f>
        <v>0</v>
      </c>
      <c r="AE13" s="10">
        <f>((CONFIG!$G18*Commandes!AE13)+IF(ROUND((AE$8-CONFIG!$D$7)/31,0)&gt;=(CONFIG!$E18+CONFIG!$F18),INDEX(Commandes!$D13:$DG13,,COLUMN(AE$8)-COLUMN($D$8)+1-(CONFIG!$E18+CONFIG!$F18)),0)*CONFIG!$H18)*CONFIG!$D18</f>
        <v>0</v>
      </c>
      <c r="AF13" s="10">
        <f>((CONFIG!$G18*Commandes!AF13)+IF(ROUND((AF$8-CONFIG!$D$7)/31,0)&gt;=(CONFIG!$E18+CONFIG!$F18),INDEX(Commandes!$D13:$DG13,,COLUMN(AF$8)-COLUMN($D$8)+1-(CONFIG!$E18+CONFIG!$F18)),0)*CONFIG!$H18)*CONFIG!$D18</f>
        <v>0</v>
      </c>
      <c r="AG13" s="10">
        <f>((CONFIG!$G18*Commandes!AG13)+IF(ROUND((AG$8-CONFIG!$D$7)/31,0)&gt;=(CONFIG!$E18+CONFIG!$F18),INDEX(Commandes!$D13:$DG13,,COLUMN(AG$8)-COLUMN($D$8)+1-(CONFIG!$E18+CONFIG!$F18)),0)*CONFIG!$H18)*CONFIG!$D18</f>
        <v>0</v>
      </c>
      <c r="AH13" s="10">
        <f>((CONFIG!$G18*Commandes!AH13)+IF(ROUND((AH$8-CONFIG!$D$7)/31,0)&gt;=(CONFIG!$E18+CONFIG!$F18),INDEX(Commandes!$D13:$DG13,,COLUMN(AH$8)-COLUMN($D$8)+1-(CONFIG!$E18+CONFIG!$F18)),0)*CONFIG!$H18)*CONFIG!$D18</f>
        <v>0</v>
      </c>
      <c r="AI13" s="10">
        <f>((CONFIG!$G18*Commandes!AI13)+IF(ROUND((AI$8-CONFIG!$D$7)/31,0)&gt;=(CONFIG!$E18+CONFIG!$F18),INDEX(Commandes!$D13:$DG13,,COLUMN(AI$8)-COLUMN($D$8)+1-(CONFIG!$E18+CONFIG!$F18)),0)*CONFIG!$H18)*CONFIG!$D18</f>
        <v>0</v>
      </c>
      <c r="AJ13" s="10">
        <f>((CONFIG!$G18*Commandes!AJ13)+IF(ROUND((AJ$8-CONFIG!$D$7)/31,0)&gt;=(CONFIG!$E18+CONFIG!$F18),INDEX(Commandes!$D13:$DG13,,COLUMN(AJ$8)-COLUMN($D$8)+1-(CONFIG!$E18+CONFIG!$F18)),0)*CONFIG!$H18)*CONFIG!$D18</f>
        <v>0</v>
      </c>
      <c r="AK13" s="10">
        <f>((CONFIG!$G18*Commandes!AK13)+IF(ROUND((AK$8-CONFIG!$D$7)/31,0)&gt;=(CONFIG!$E18+CONFIG!$F18),INDEX(Commandes!$D13:$DG13,,COLUMN(AK$8)-COLUMN($D$8)+1-(CONFIG!$E18+CONFIG!$F18)),0)*CONFIG!$H18)*CONFIG!$D18</f>
        <v>0</v>
      </c>
      <c r="AL13" s="10">
        <f>((CONFIG!$G18*Commandes!AL13)+IF(ROUND((AL$8-CONFIG!$D$7)/31,0)&gt;=(CONFIG!$E18+CONFIG!$F18),INDEX(Commandes!$D13:$DG13,,COLUMN(AL$8)-COLUMN($D$8)+1-(CONFIG!$E18+CONFIG!$F18)),0)*CONFIG!$H18)*CONFIG!$D18</f>
        <v>0</v>
      </c>
      <c r="AM13" s="10">
        <f>((CONFIG!$G18*Commandes!AM13)+IF(ROUND((AM$8-CONFIG!$D$7)/31,0)&gt;=(CONFIG!$E18+CONFIG!$F18),INDEX(Commandes!$D13:$DG13,,COLUMN(AM$8)-COLUMN($D$8)+1-(CONFIG!$E18+CONFIG!$F18)),0)*CONFIG!$H18)*CONFIG!$D18</f>
        <v>0</v>
      </c>
      <c r="AN13" s="10">
        <f>((CONFIG!$G18*Commandes!AN13)+IF(ROUND((AN$8-CONFIG!$D$7)/31,0)&gt;=(CONFIG!$E18+CONFIG!$F18),INDEX(Commandes!$D13:$DG13,,COLUMN(AN$8)-COLUMN($D$8)+1-(CONFIG!$E18+CONFIG!$F18)),0)*CONFIG!$H18)*CONFIG!$D18</f>
        <v>0</v>
      </c>
      <c r="AO13" s="10">
        <f>((CONFIG!$G18*Commandes!AO13)+IF(ROUND((AO$8-CONFIG!$D$7)/31,0)&gt;=(CONFIG!$E18+CONFIG!$F18),INDEX(Commandes!$D13:$DG13,,COLUMN(AO$8)-COLUMN($D$8)+1-(CONFIG!$E18+CONFIG!$F18)),0)*CONFIG!$H18)*CONFIG!$D18</f>
        <v>0</v>
      </c>
      <c r="AP13" s="10">
        <f>((CONFIG!$G18*Commandes!AP13)+IF(ROUND((AP$8-CONFIG!$D$7)/31,0)&gt;=(CONFIG!$E18+CONFIG!$F18),INDEX(Commandes!$D13:$DG13,,COLUMN(AP$8)-COLUMN($D$8)+1-(CONFIG!$E18+CONFIG!$F18)),0)*CONFIG!$H18)*CONFIG!$D18</f>
        <v>0</v>
      </c>
      <c r="AQ13" s="10">
        <f>((CONFIG!$G18*Commandes!AQ13)+IF(ROUND((AQ$8-CONFIG!$D$7)/31,0)&gt;=(CONFIG!$E18+CONFIG!$F18),INDEX(Commandes!$D13:$DG13,,COLUMN(AQ$8)-COLUMN($D$8)+1-(CONFIG!$E18+CONFIG!$F18)),0)*CONFIG!$H18)*CONFIG!$D18</f>
        <v>0</v>
      </c>
      <c r="AR13" s="10">
        <f>((CONFIG!$G18*Commandes!AR13)+IF(ROUND((AR$8-CONFIG!$D$7)/31,0)&gt;=(CONFIG!$E18+CONFIG!$F18),INDEX(Commandes!$D13:$DG13,,COLUMN(AR$8)-COLUMN($D$8)+1-(CONFIG!$E18+CONFIG!$F18)),0)*CONFIG!$H18)*CONFIG!$D18</f>
        <v>0</v>
      </c>
      <c r="AS13" s="10">
        <f>((CONFIG!$G18*Commandes!AS13)+IF(ROUND((AS$8-CONFIG!$D$7)/31,0)&gt;=(CONFIG!$E18+CONFIG!$F18),INDEX(Commandes!$D13:$DG13,,COLUMN(AS$8)-COLUMN($D$8)+1-(CONFIG!$E18+CONFIG!$F18)),0)*CONFIG!$H18)*CONFIG!$D18</f>
        <v>0</v>
      </c>
      <c r="AT13" s="10">
        <f>((CONFIG!$G18*Commandes!AT13)+IF(ROUND((AT$8-CONFIG!$D$7)/31,0)&gt;=(CONFIG!$E18+CONFIG!$F18),INDEX(Commandes!$D13:$DG13,,COLUMN(AT$8)-COLUMN($D$8)+1-(CONFIG!$E18+CONFIG!$F18)),0)*CONFIG!$H18)*CONFIG!$D18</f>
        <v>0</v>
      </c>
      <c r="AU13" s="10">
        <f>((CONFIG!$G18*Commandes!AU13)+IF(ROUND((AU$8-CONFIG!$D$7)/31,0)&gt;=(CONFIG!$E18+CONFIG!$F18),INDEX(Commandes!$D13:$DG13,,COLUMN(AU$8)-COLUMN($D$8)+1-(CONFIG!$E18+CONFIG!$F18)),0)*CONFIG!$H18)*CONFIG!$D18</f>
        <v>0</v>
      </c>
      <c r="AV13" s="10">
        <f>((CONFIG!$G18*Commandes!AV13)+IF(ROUND((AV$8-CONFIG!$D$7)/31,0)&gt;=(CONFIG!$E18+CONFIG!$F18),INDEX(Commandes!$D13:$DG13,,COLUMN(AV$8)-COLUMN($D$8)+1-(CONFIG!$E18+CONFIG!$F18)),0)*CONFIG!$H18)*CONFIG!$D18</f>
        <v>0</v>
      </c>
      <c r="AW13" s="10">
        <f>((CONFIG!$G18*Commandes!AW13)+IF(ROUND((AW$8-CONFIG!$D$7)/31,0)&gt;=(CONFIG!$E18+CONFIG!$F18),INDEX(Commandes!$D13:$DG13,,COLUMN(AW$8)-COLUMN($D$8)+1-(CONFIG!$E18+CONFIG!$F18)),0)*CONFIG!$H18)*CONFIG!$D18</f>
        <v>0</v>
      </c>
      <c r="AX13" s="10">
        <f>((CONFIG!$G18*Commandes!AX13)+IF(ROUND((AX$8-CONFIG!$D$7)/31,0)&gt;=(CONFIG!$E18+CONFIG!$F18),INDEX(Commandes!$D13:$DG13,,COLUMN(AX$8)-COLUMN($D$8)+1-(CONFIG!$E18+CONFIG!$F18)),0)*CONFIG!$H18)*CONFIG!$D18</f>
        <v>0</v>
      </c>
      <c r="AY13" s="10">
        <f>((CONFIG!$G18*Commandes!AY13)+IF(ROUND((AY$8-CONFIG!$D$7)/31,0)&gt;=(CONFIG!$E18+CONFIG!$F18),INDEX(Commandes!$D13:$DG13,,COLUMN(AY$8)-COLUMN($D$8)+1-(CONFIG!$E18+CONFIG!$F18)),0)*CONFIG!$H18)*CONFIG!$D18</f>
        <v>0</v>
      </c>
      <c r="AZ13" s="10">
        <f>((CONFIG!$G18*Commandes!AZ13)+IF(ROUND((AZ$8-CONFIG!$D$7)/31,0)&gt;=(CONFIG!$E18+CONFIG!$F18),INDEX(Commandes!$D13:$DG13,,COLUMN(AZ$8)-COLUMN($D$8)+1-(CONFIG!$E18+CONFIG!$F18)),0)*CONFIG!$H18)*CONFIG!$D18</f>
        <v>0</v>
      </c>
      <c r="BA13" s="10">
        <f>((CONFIG!$G18*Commandes!BA13)+IF(ROUND((BA$8-CONFIG!$D$7)/31,0)&gt;=(CONFIG!$E18+CONFIG!$F18),INDEX(Commandes!$D13:$DG13,,COLUMN(BA$8)-COLUMN($D$8)+1-(CONFIG!$E18+CONFIG!$F18)),0)*CONFIG!$H18)*CONFIG!$D18</f>
        <v>0</v>
      </c>
      <c r="BB13" s="10">
        <f>((CONFIG!$G18*Commandes!BB13)+IF(ROUND((BB$8-CONFIG!$D$7)/31,0)&gt;=(CONFIG!$E18+CONFIG!$F18),INDEX(Commandes!$D13:$DG13,,COLUMN(BB$8)-COLUMN($D$8)+1-(CONFIG!$E18+CONFIG!$F18)),0)*CONFIG!$H18)*CONFIG!$D18</f>
        <v>0</v>
      </c>
      <c r="BC13" s="10">
        <f>((CONFIG!$G18*Commandes!BC13)+IF(ROUND((BC$8-CONFIG!$D$7)/31,0)&gt;=(CONFIG!$E18+CONFIG!$F18),INDEX(Commandes!$D13:$DG13,,COLUMN(BC$8)-COLUMN($D$8)+1-(CONFIG!$E18+CONFIG!$F18)),0)*CONFIG!$H18)*CONFIG!$D18</f>
        <v>0</v>
      </c>
      <c r="BD13" s="10">
        <f>((CONFIG!$G18*Commandes!BD13)+IF(ROUND((BD$8-CONFIG!$D$7)/31,0)&gt;=(CONFIG!$E18+CONFIG!$F18),INDEX(Commandes!$D13:$DG13,,COLUMN(BD$8)-COLUMN($D$8)+1-(CONFIG!$E18+CONFIG!$F18)),0)*CONFIG!$H18)*CONFIG!$D18</f>
        <v>0</v>
      </c>
      <c r="BE13" s="10">
        <f>((CONFIG!$G18*Commandes!BE13)+IF(ROUND((BE$8-CONFIG!$D$7)/31,0)&gt;=(CONFIG!$E18+CONFIG!$F18),INDEX(Commandes!$D13:$DG13,,COLUMN(BE$8)-COLUMN($D$8)+1-(CONFIG!$E18+CONFIG!$F18)),0)*CONFIG!$H18)*CONFIG!$D18</f>
        <v>0</v>
      </c>
      <c r="BF13" s="10">
        <f>((CONFIG!$G18*Commandes!BF13)+IF(ROUND((BF$8-CONFIG!$D$7)/31,0)&gt;=(CONFIG!$E18+CONFIG!$F18),INDEX(Commandes!$D13:$DG13,,COLUMN(BF$8)-COLUMN($D$8)+1-(CONFIG!$E18+CONFIG!$F18)),0)*CONFIG!$H18)*CONFIG!$D18</f>
        <v>0</v>
      </c>
      <c r="BG13" s="10">
        <f>((CONFIG!$G18*Commandes!BG13)+IF(ROUND((BG$8-CONFIG!$D$7)/31,0)&gt;=(CONFIG!$E18+CONFIG!$F18),INDEX(Commandes!$D13:$DG13,,COLUMN(BG$8)-COLUMN($D$8)+1-(CONFIG!$E18+CONFIG!$F18)),0)*CONFIG!$H18)*CONFIG!$D18</f>
        <v>0</v>
      </c>
      <c r="BH13" s="10">
        <f>((CONFIG!$G18*Commandes!BH13)+IF(ROUND((BH$8-CONFIG!$D$7)/31,0)&gt;=(CONFIG!$E18+CONFIG!$F18),INDEX(Commandes!$D13:$DG13,,COLUMN(BH$8)-COLUMN($D$8)+1-(CONFIG!$E18+CONFIG!$F18)),0)*CONFIG!$H18)*CONFIG!$D18</f>
        <v>0</v>
      </c>
      <c r="BI13" s="10">
        <f>((CONFIG!$G18*Commandes!BI13)+IF(ROUND((BI$8-CONFIG!$D$7)/31,0)&gt;=(CONFIG!$E18+CONFIG!$F18),INDEX(Commandes!$D13:$DG13,,COLUMN(BI$8)-COLUMN($D$8)+1-(CONFIG!$E18+CONFIG!$F18)),0)*CONFIG!$H18)*CONFIG!$D18</f>
        <v>0</v>
      </c>
      <c r="BJ13" s="10">
        <f>((CONFIG!$G18*Commandes!BJ13)+IF(ROUND((BJ$8-CONFIG!$D$7)/31,0)&gt;=(CONFIG!$E18+CONFIG!$F18),INDEX(Commandes!$D13:$DG13,,COLUMN(BJ$8)-COLUMN($D$8)+1-(CONFIG!$E18+CONFIG!$F18)),0)*CONFIG!$H18)*CONFIG!$D18</f>
        <v>0</v>
      </c>
      <c r="BK13" s="10">
        <f>((CONFIG!$G18*Commandes!BK13)+IF(ROUND((BK$8-CONFIG!$D$7)/31,0)&gt;=(CONFIG!$E18+CONFIG!$F18),INDEX(Commandes!$D13:$DG13,,COLUMN(BK$8)-COLUMN($D$8)+1-(CONFIG!$E18+CONFIG!$F18)),0)*CONFIG!$H18)*CONFIG!$D18</f>
        <v>0</v>
      </c>
      <c r="BL13" s="10">
        <f>((CONFIG!$G18*Commandes!BL13)+IF(ROUND((BL$8-CONFIG!$D$7)/31,0)&gt;=(CONFIG!$E18+CONFIG!$F18),INDEX(Commandes!$D13:$DG13,,COLUMN(BL$8)-COLUMN($D$8)+1-(CONFIG!$E18+CONFIG!$F18)),0)*CONFIG!$H18)*CONFIG!$D18</f>
        <v>0</v>
      </c>
      <c r="BM13" s="10">
        <f>((CONFIG!$G18*Commandes!BM13)+IF(ROUND((BM$8-CONFIG!$D$7)/31,0)&gt;=(CONFIG!$E18+CONFIG!$F18),INDEX(Commandes!$D13:$DG13,,COLUMN(BM$8)-COLUMN($D$8)+1-(CONFIG!$E18+CONFIG!$F18)),0)*CONFIG!$H18)*CONFIG!$D18</f>
        <v>0</v>
      </c>
      <c r="BN13" s="10">
        <f>((CONFIG!$G18*Commandes!BN13)+IF(ROUND((BN$8-CONFIG!$D$7)/31,0)&gt;=(CONFIG!$E18+CONFIG!$F18),INDEX(Commandes!$D13:$DG13,,COLUMN(BN$8)-COLUMN($D$8)+1-(CONFIG!$E18+CONFIG!$F18)),0)*CONFIG!$H18)*CONFIG!$D18</f>
        <v>0</v>
      </c>
      <c r="BO13" s="10">
        <f>((CONFIG!$G18*Commandes!BO13)+IF(ROUND((BO$8-CONFIG!$D$7)/31,0)&gt;=(CONFIG!$E18+CONFIG!$F18),INDEX(Commandes!$D13:$DG13,,COLUMN(BO$8)-COLUMN($D$8)+1-(CONFIG!$E18+CONFIG!$F18)),0)*CONFIG!$H18)*CONFIG!$D18</f>
        <v>0</v>
      </c>
      <c r="BP13" s="10">
        <f>((CONFIG!$G18*Commandes!BP13)+IF(ROUND((BP$8-CONFIG!$D$7)/31,0)&gt;=(CONFIG!$E18+CONFIG!$F18),INDEX(Commandes!$D13:$DG13,,COLUMN(BP$8)-COLUMN($D$8)+1-(CONFIG!$E18+CONFIG!$F18)),0)*CONFIG!$H18)*CONFIG!$D18</f>
        <v>0</v>
      </c>
      <c r="BQ13" s="10">
        <f>((CONFIG!$G18*Commandes!BQ13)+IF(ROUND((BQ$8-CONFIG!$D$7)/31,0)&gt;=(CONFIG!$E18+CONFIG!$F18),INDEX(Commandes!$D13:$DG13,,COLUMN(BQ$8)-COLUMN($D$8)+1-(CONFIG!$E18+CONFIG!$F18)),0)*CONFIG!$H18)*CONFIG!$D18</f>
        <v>0</v>
      </c>
      <c r="BR13" s="10">
        <f>((CONFIG!$G18*Commandes!BR13)+IF(ROUND((BR$8-CONFIG!$D$7)/31,0)&gt;=(CONFIG!$E18+CONFIG!$F18),INDEX(Commandes!$D13:$DG13,,COLUMN(BR$8)-COLUMN($D$8)+1-(CONFIG!$E18+CONFIG!$F18)),0)*CONFIG!$H18)*CONFIG!$D18</f>
        <v>0</v>
      </c>
      <c r="BS13" s="10">
        <f>((CONFIG!$G18*Commandes!BS13)+IF(ROUND((BS$8-CONFIG!$D$7)/31,0)&gt;=(CONFIG!$E18+CONFIG!$F18),INDEX(Commandes!$D13:$DG13,,COLUMN(BS$8)-COLUMN($D$8)+1-(CONFIG!$E18+CONFIG!$F18)),0)*CONFIG!$H18)*CONFIG!$D18</f>
        <v>0</v>
      </c>
      <c r="BT13" s="10">
        <f>((CONFIG!$G18*Commandes!BT13)+IF(ROUND((BT$8-CONFIG!$D$7)/31,0)&gt;=(CONFIG!$E18+CONFIG!$F18),INDEX(Commandes!$D13:$DG13,,COLUMN(BT$8)-COLUMN($D$8)+1-(CONFIG!$E18+CONFIG!$F18)),0)*CONFIG!$H18)*CONFIG!$D18</f>
        <v>0</v>
      </c>
      <c r="BU13" s="10">
        <f>((CONFIG!$G18*Commandes!BU13)+IF(ROUND((BU$8-CONFIG!$D$7)/31,0)&gt;=(CONFIG!$E18+CONFIG!$F18),INDEX(Commandes!$D13:$DG13,,COLUMN(BU$8)-COLUMN($D$8)+1-(CONFIG!$E18+CONFIG!$F18)),0)*CONFIG!$H18)*CONFIG!$D18</f>
        <v>0</v>
      </c>
      <c r="BV13" s="10">
        <f>((CONFIG!$G18*Commandes!BV13)+IF(ROUND((BV$8-CONFIG!$D$7)/31,0)&gt;=(CONFIG!$E18+CONFIG!$F18),INDEX(Commandes!$D13:$DG13,,COLUMN(BV$8)-COLUMN($D$8)+1-(CONFIG!$E18+CONFIG!$F18)),0)*CONFIG!$H18)*CONFIG!$D18</f>
        <v>0</v>
      </c>
      <c r="BW13" s="10">
        <f>((CONFIG!$G18*Commandes!BW13)+IF(ROUND((BW$8-CONFIG!$D$7)/31,0)&gt;=(CONFIG!$E18+CONFIG!$F18),INDEX(Commandes!$D13:$DG13,,COLUMN(BW$8)-COLUMN($D$8)+1-(CONFIG!$E18+CONFIG!$F18)),0)*CONFIG!$H18)*CONFIG!$D18</f>
        <v>0</v>
      </c>
      <c r="BX13" s="10">
        <f>((CONFIG!$G18*Commandes!BX13)+IF(ROUND((BX$8-CONFIG!$D$7)/31,0)&gt;=(CONFIG!$E18+CONFIG!$F18),INDEX(Commandes!$D13:$DG13,,COLUMN(BX$8)-COLUMN($D$8)+1-(CONFIG!$E18+CONFIG!$F18)),0)*CONFIG!$H18)*CONFIG!$D18</f>
        <v>0</v>
      </c>
      <c r="BY13" s="10">
        <f>((CONFIG!$G18*Commandes!BY13)+IF(ROUND((BY$8-CONFIG!$D$7)/31,0)&gt;=(CONFIG!$E18+CONFIG!$F18),INDEX(Commandes!$D13:$DG13,,COLUMN(BY$8)-COLUMN($D$8)+1-(CONFIG!$E18+CONFIG!$F18)),0)*CONFIG!$H18)*CONFIG!$D18</f>
        <v>0</v>
      </c>
      <c r="BZ13" s="10">
        <f>((CONFIG!$G18*Commandes!BZ13)+IF(ROUND((BZ$8-CONFIG!$D$7)/31,0)&gt;=(CONFIG!$E18+CONFIG!$F18),INDEX(Commandes!$D13:$DG13,,COLUMN(BZ$8)-COLUMN($D$8)+1-(CONFIG!$E18+CONFIG!$F18)),0)*CONFIG!$H18)*CONFIG!$D18</f>
        <v>0</v>
      </c>
      <c r="CA13" s="10">
        <f>((CONFIG!$G18*Commandes!CA13)+IF(ROUND((CA$8-CONFIG!$D$7)/31,0)&gt;=(CONFIG!$E18+CONFIG!$F18),INDEX(Commandes!$D13:$DG13,,COLUMN(CA$8)-COLUMN($D$8)+1-(CONFIG!$E18+CONFIG!$F18)),0)*CONFIG!$H18)*CONFIG!$D18</f>
        <v>0</v>
      </c>
      <c r="CB13" s="10">
        <f>((CONFIG!$G18*Commandes!CB13)+IF(ROUND((CB$8-CONFIG!$D$7)/31,0)&gt;=(CONFIG!$E18+CONFIG!$F18),INDEX(Commandes!$D13:$DG13,,COLUMN(CB$8)-COLUMN($D$8)+1-(CONFIG!$E18+CONFIG!$F18)),0)*CONFIG!$H18)*CONFIG!$D18</f>
        <v>0</v>
      </c>
      <c r="CC13" s="10">
        <f>((CONFIG!$G18*Commandes!CC13)+IF(ROUND((CC$8-CONFIG!$D$7)/31,0)&gt;=(CONFIG!$E18+CONFIG!$F18),INDEX(Commandes!$D13:$DG13,,COLUMN(CC$8)-COLUMN($D$8)+1-(CONFIG!$E18+CONFIG!$F18)),0)*CONFIG!$H18)*CONFIG!$D18</f>
        <v>0</v>
      </c>
      <c r="CD13" s="10">
        <f>((CONFIG!$G18*Commandes!CD13)+IF(ROUND((CD$8-CONFIG!$D$7)/31,0)&gt;=(CONFIG!$E18+CONFIG!$F18),INDEX(Commandes!$D13:$DG13,,COLUMN(CD$8)-COLUMN($D$8)+1-(CONFIG!$E18+CONFIG!$F18)),0)*CONFIG!$H18)*CONFIG!$D18</f>
        <v>0</v>
      </c>
      <c r="CE13" s="10">
        <f>((CONFIG!$G18*Commandes!CE13)+IF(ROUND((CE$8-CONFIG!$D$7)/31,0)&gt;=(CONFIG!$E18+CONFIG!$F18),INDEX(Commandes!$D13:$DG13,,COLUMN(CE$8)-COLUMN($D$8)+1-(CONFIG!$E18+CONFIG!$F18)),0)*CONFIG!$H18)*CONFIG!$D18</f>
        <v>0</v>
      </c>
      <c r="CF13" s="10">
        <f>((CONFIG!$G18*Commandes!CF13)+IF(ROUND((CF$8-CONFIG!$D$7)/31,0)&gt;=(CONFIG!$E18+CONFIG!$F18),INDEX(Commandes!$D13:$DG13,,COLUMN(CF$8)-COLUMN($D$8)+1-(CONFIG!$E18+CONFIG!$F18)),0)*CONFIG!$H18)*CONFIG!$D18</f>
        <v>0</v>
      </c>
      <c r="CG13" s="10">
        <f>((CONFIG!$G18*Commandes!CG13)+IF(ROUND((CG$8-CONFIG!$D$7)/31,0)&gt;=(CONFIG!$E18+CONFIG!$F18),INDEX(Commandes!$D13:$DG13,,COLUMN(CG$8)-COLUMN($D$8)+1-(CONFIG!$E18+CONFIG!$F18)),0)*CONFIG!$H18)*CONFIG!$D18</f>
        <v>0</v>
      </c>
      <c r="CH13" s="10">
        <f>((CONFIG!$G18*Commandes!CH13)+IF(ROUND((CH$8-CONFIG!$D$7)/31,0)&gt;=(CONFIG!$E18+CONFIG!$F18),INDEX(Commandes!$D13:$DG13,,COLUMN(CH$8)-COLUMN($D$8)+1-(CONFIG!$E18+CONFIG!$F18)),0)*CONFIG!$H18)*CONFIG!$D18</f>
        <v>0</v>
      </c>
      <c r="CI13" s="10">
        <f>((CONFIG!$G18*Commandes!CI13)+IF(ROUND((CI$8-CONFIG!$D$7)/31,0)&gt;=(CONFIG!$E18+CONFIG!$F18),INDEX(Commandes!$D13:$DG13,,COLUMN(CI$8)-COLUMN($D$8)+1-(CONFIG!$E18+CONFIG!$F18)),0)*CONFIG!$H18)*CONFIG!$D18</f>
        <v>0</v>
      </c>
      <c r="CJ13" s="10">
        <f>((CONFIG!$G18*Commandes!CJ13)+IF(ROUND((CJ$8-CONFIG!$D$7)/31,0)&gt;=(CONFIG!$E18+CONFIG!$F18),INDEX(Commandes!$D13:$DG13,,COLUMN(CJ$8)-COLUMN($D$8)+1-(CONFIG!$E18+CONFIG!$F18)),0)*CONFIG!$H18)*CONFIG!$D18</f>
        <v>0</v>
      </c>
      <c r="CK13" s="10">
        <f>((CONFIG!$G18*Commandes!CK13)+IF(ROUND((CK$8-CONFIG!$D$7)/31,0)&gt;=(CONFIG!$E18+CONFIG!$F18),INDEX(Commandes!$D13:$DG13,,COLUMN(CK$8)-COLUMN($D$8)+1-(CONFIG!$E18+CONFIG!$F18)),0)*CONFIG!$H18)*CONFIG!$D18</f>
        <v>0</v>
      </c>
      <c r="CL13" s="10">
        <f>((CONFIG!$G18*Commandes!CL13)+IF(ROUND((CL$8-CONFIG!$D$7)/31,0)&gt;=(CONFIG!$E18+CONFIG!$F18),INDEX(Commandes!$D13:$DG13,,COLUMN(CL$8)-COLUMN($D$8)+1-(CONFIG!$E18+CONFIG!$F18)),0)*CONFIG!$H18)*CONFIG!$D18</f>
        <v>0</v>
      </c>
      <c r="CM13" s="10">
        <f>((CONFIG!$G18*Commandes!CM13)+IF(ROUND((CM$8-CONFIG!$D$7)/31,0)&gt;=(CONFIG!$E18+CONFIG!$F18),INDEX(Commandes!$D13:$DG13,,COLUMN(CM$8)-COLUMN($D$8)+1-(CONFIG!$E18+CONFIG!$F18)),0)*CONFIG!$H18)*CONFIG!$D18</f>
        <v>0</v>
      </c>
      <c r="CN13" s="10">
        <f>((CONFIG!$G18*Commandes!CN13)+IF(ROUND((CN$8-CONFIG!$D$7)/31,0)&gt;=(CONFIG!$E18+CONFIG!$F18),INDEX(Commandes!$D13:$DG13,,COLUMN(CN$8)-COLUMN($D$8)+1-(CONFIG!$E18+CONFIG!$F18)),0)*CONFIG!$H18)*CONFIG!$D18</f>
        <v>0</v>
      </c>
      <c r="CO13" s="10">
        <f>((CONFIG!$G18*Commandes!CO13)+IF(ROUND((CO$8-CONFIG!$D$7)/31,0)&gt;=(CONFIG!$E18+CONFIG!$F18),INDEX(Commandes!$D13:$DG13,,COLUMN(CO$8)-COLUMN($D$8)+1-(CONFIG!$E18+CONFIG!$F18)),0)*CONFIG!$H18)*CONFIG!$D18</f>
        <v>0</v>
      </c>
      <c r="CP13" s="10">
        <f>((CONFIG!$G18*Commandes!CP13)+IF(ROUND((CP$8-CONFIG!$D$7)/31,0)&gt;=(CONFIG!$E18+CONFIG!$F18),INDEX(Commandes!$D13:$DG13,,COLUMN(CP$8)-COLUMN($D$8)+1-(CONFIG!$E18+CONFIG!$F18)),0)*CONFIG!$H18)*CONFIG!$D18</f>
        <v>0</v>
      </c>
      <c r="CQ13" s="10">
        <f>((CONFIG!$G18*Commandes!CQ13)+IF(ROUND((CQ$8-CONFIG!$D$7)/31,0)&gt;=(CONFIG!$E18+CONFIG!$F18),INDEX(Commandes!$D13:$DG13,,COLUMN(CQ$8)-COLUMN($D$8)+1-(CONFIG!$E18+CONFIG!$F18)),0)*CONFIG!$H18)*CONFIG!$D18</f>
        <v>0</v>
      </c>
      <c r="CR13" s="10">
        <f>((CONFIG!$G18*Commandes!CR13)+IF(ROUND((CR$8-CONFIG!$D$7)/31,0)&gt;=(CONFIG!$E18+CONFIG!$F18),INDEX(Commandes!$D13:$DG13,,COLUMN(CR$8)-COLUMN($D$8)+1-(CONFIG!$E18+CONFIG!$F18)),0)*CONFIG!$H18)*CONFIG!$D18</f>
        <v>0</v>
      </c>
      <c r="CS13" s="10">
        <f>((CONFIG!$G18*Commandes!CS13)+IF(ROUND((CS$8-CONFIG!$D$7)/31,0)&gt;=(CONFIG!$E18+CONFIG!$F18),INDEX(Commandes!$D13:$DG13,,COLUMN(CS$8)-COLUMN($D$8)+1-(CONFIG!$E18+CONFIG!$F18)),0)*CONFIG!$H18)*CONFIG!$D18</f>
        <v>0</v>
      </c>
      <c r="CT13" s="10">
        <f>((CONFIG!$G18*Commandes!CT13)+IF(ROUND((CT$8-CONFIG!$D$7)/31,0)&gt;=(CONFIG!$E18+CONFIG!$F18),INDEX(Commandes!$D13:$DG13,,COLUMN(CT$8)-COLUMN($D$8)+1-(CONFIG!$E18+CONFIG!$F18)),0)*CONFIG!$H18)*CONFIG!$D18</f>
        <v>0</v>
      </c>
      <c r="CU13" s="10">
        <f>((CONFIG!$G18*Commandes!CU13)+IF(ROUND((CU$8-CONFIG!$D$7)/31,0)&gt;=(CONFIG!$E18+CONFIG!$F18),INDEX(Commandes!$D13:$DG13,,COLUMN(CU$8)-COLUMN($D$8)+1-(CONFIG!$E18+CONFIG!$F18)),0)*CONFIG!$H18)*CONFIG!$D18</f>
        <v>0</v>
      </c>
      <c r="CV13" s="10">
        <f>((CONFIG!$G18*Commandes!CV13)+IF(ROUND((CV$8-CONFIG!$D$7)/31,0)&gt;=(CONFIG!$E18+CONFIG!$F18),INDEX(Commandes!$D13:$DG13,,COLUMN(CV$8)-COLUMN($D$8)+1-(CONFIG!$E18+CONFIG!$F18)),0)*CONFIG!$H18)*CONFIG!$D18</f>
        <v>0</v>
      </c>
      <c r="CW13" s="10">
        <f>((CONFIG!$G18*Commandes!CW13)+IF(ROUND((CW$8-CONFIG!$D$7)/31,0)&gt;=(CONFIG!$E18+CONFIG!$F18),INDEX(Commandes!$D13:$DG13,,COLUMN(CW$8)-COLUMN($D$8)+1-(CONFIG!$E18+CONFIG!$F18)),0)*CONFIG!$H18)*CONFIG!$D18</f>
        <v>0</v>
      </c>
      <c r="CX13" s="10">
        <f>((CONFIG!$G18*Commandes!CX13)+IF(ROUND((CX$8-CONFIG!$D$7)/31,0)&gt;=(CONFIG!$E18+CONFIG!$F18),INDEX(Commandes!$D13:$DG13,,COLUMN(CX$8)-COLUMN($D$8)+1-(CONFIG!$E18+CONFIG!$F18)),0)*CONFIG!$H18)*CONFIG!$D18</f>
        <v>0</v>
      </c>
      <c r="CY13" s="10">
        <f>((CONFIG!$G18*Commandes!CY13)+IF(ROUND((CY$8-CONFIG!$D$7)/31,0)&gt;=(CONFIG!$E18+CONFIG!$F18),INDEX(Commandes!$D13:$DG13,,COLUMN(CY$8)-COLUMN($D$8)+1-(CONFIG!$E18+CONFIG!$F18)),0)*CONFIG!$H18)*CONFIG!$D18</f>
        <v>0</v>
      </c>
      <c r="CZ13" s="10">
        <f>((CONFIG!$G18*Commandes!CZ13)+IF(ROUND((CZ$8-CONFIG!$D$7)/31,0)&gt;=(CONFIG!$E18+CONFIG!$F18),INDEX(Commandes!$D13:$DG13,,COLUMN(CZ$8)-COLUMN($D$8)+1-(CONFIG!$E18+CONFIG!$F18)),0)*CONFIG!$H18)*CONFIG!$D18</f>
        <v>0</v>
      </c>
      <c r="DA13" s="10">
        <f>((CONFIG!$G18*Commandes!DA13)+IF(ROUND((DA$8-CONFIG!$D$7)/31,0)&gt;=(CONFIG!$E18+CONFIG!$F18),INDEX(Commandes!$D13:$DG13,,COLUMN(DA$8)-COLUMN($D$8)+1-(CONFIG!$E18+CONFIG!$F18)),0)*CONFIG!$H18)*CONFIG!$D18</f>
        <v>0</v>
      </c>
      <c r="DB13" s="10">
        <f>((CONFIG!$G18*Commandes!DB13)+IF(ROUND((DB$8-CONFIG!$D$7)/31,0)&gt;=(CONFIG!$E18+CONFIG!$F18),INDEX(Commandes!$D13:$DG13,,COLUMN(DB$8)-COLUMN($D$8)+1-(CONFIG!$E18+CONFIG!$F18)),0)*CONFIG!$H18)*CONFIG!$D18</f>
        <v>0</v>
      </c>
      <c r="DC13" s="10">
        <f>((CONFIG!$G18*Commandes!DC13)+IF(ROUND((DC$8-CONFIG!$D$7)/31,0)&gt;=(CONFIG!$E18+CONFIG!$F18),INDEX(Commandes!$D13:$DG13,,COLUMN(DC$8)-COLUMN($D$8)+1-(CONFIG!$E18+CONFIG!$F18)),0)*CONFIG!$H18)*CONFIG!$D18</f>
        <v>0</v>
      </c>
      <c r="DD13" s="10">
        <f>((CONFIG!$G18*Commandes!DD13)+IF(ROUND((DD$8-CONFIG!$D$7)/31,0)&gt;=(CONFIG!$E18+CONFIG!$F18),INDEX(Commandes!$D13:$DG13,,COLUMN(DD$8)-COLUMN($D$8)+1-(CONFIG!$E18+CONFIG!$F18)),0)*CONFIG!$H18)*CONFIG!$D18</f>
        <v>0</v>
      </c>
      <c r="DE13" s="10">
        <f>((CONFIG!$G18*Commandes!DE13)+IF(ROUND((DE$8-CONFIG!$D$7)/31,0)&gt;=(CONFIG!$E18+CONFIG!$F18),INDEX(Commandes!$D13:$DG13,,COLUMN(DE$8)-COLUMN($D$8)+1-(CONFIG!$E18+CONFIG!$F18)),0)*CONFIG!$H18)*CONFIG!$D18</f>
        <v>0</v>
      </c>
      <c r="DF13" s="10">
        <f>((CONFIG!$G18*Commandes!DF13)+IF(ROUND((DF$8-CONFIG!$D$7)/31,0)&gt;=(CONFIG!$E18+CONFIG!$F18),INDEX(Commandes!$D13:$DG13,,COLUMN(DF$8)-COLUMN($D$8)+1-(CONFIG!$E18+CONFIG!$F18)),0)*CONFIG!$H18)*CONFIG!$D18</f>
        <v>0</v>
      </c>
      <c r="DG13" s="10">
        <f>((CONFIG!$G18*Commandes!DG13)+IF(ROUND((DG$8-CONFIG!$D$7)/31,0)&gt;=(CONFIG!$E18+CONFIG!$F18),INDEX(Commandes!$D13:$DG13,,COLUMN(DG$8)-COLUMN($D$8)+1-(CONFIG!$E18+CONFIG!$F18)),0)*CONFIG!$H18)*CONFIG!$D18</f>
        <v>0</v>
      </c>
    </row>
    <row r="14">
      <c r="C14" s="6">
        <f>CONFIG!$C$19</f>
        <v>0</v>
      </c>
      <c r="D14" s="10">
        <f>((CONFIG!$G19*Commandes!D14)+IF(ROUND((D$8-CONFIG!$D$7)/31,0)&gt;=(CONFIG!$E19+CONFIG!$F19),INDEX(Commandes!$D14:$DG14,,COLUMN(D$8)-COLUMN($D$8)+1-(CONFIG!$E19+CONFIG!$F19)),0)*CONFIG!$H19)*CONFIG!$D19</f>
        <v>0</v>
      </c>
      <c r="E14" s="10">
        <f>((CONFIG!$G19*Commandes!E14)+IF(ROUND((E$8-CONFIG!$D$7)/31,0)&gt;=(CONFIG!$E19+CONFIG!$F19),INDEX(Commandes!$D14:$DG14,,COLUMN(E$8)-COLUMN($D$8)+1-(CONFIG!$E19+CONFIG!$F19)),0)*CONFIG!$H19)*CONFIG!$D19</f>
        <v>0</v>
      </c>
      <c r="F14" s="10">
        <f>((CONFIG!$G19*Commandes!F14)+IF(ROUND((F$8-CONFIG!$D$7)/31,0)&gt;=(CONFIG!$E19+CONFIG!$F19),INDEX(Commandes!$D14:$DG14,,COLUMN(F$8)-COLUMN($D$8)+1-(CONFIG!$E19+CONFIG!$F19)),0)*CONFIG!$H19)*CONFIG!$D19</f>
        <v>0</v>
      </c>
      <c r="G14" s="10">
        <f>((CONFIG!$G19*Commandes!G14)+IF(ROUND((G$8-CONFIG!$D$7)/31,0)&gt;=(CONFIG!$E19+CONFIG!$F19),INDEX(Commandes!$D14:$DG14,,COLUMN(G$8)-COLUMN($D$8)+1-(CONFIG!$E19+CONFIG!$F19)),0)*CONFIG!$H19)*CONFIG!$D19</f>
        <v>0</v>
      </c>
      <c r="H14" s="10">
        <f>((CONFIG!$G19*Commandes!H14)+IF(ROUND((H$8-CONFIG!$D$7)/31,0)&gt;=(CONFIG!$E19+CONFIG!$F19),INDEX(Commandes!$D14:$DG14,,COLUMN(H$8)-COLUMN($D$8)+1-(CONFIG!$E19+CONFIG!$F19)),0)*CONFIG!$H19)*CONFIG!$D19</f>
        <v>0</v>
      </c>
      <c r="I14" s="10">
        <f>((CONFIG!$G19*Commandes!I14)+IF(ROUND((I$8-CONFIG!$D$7)/31,0)&gt;=(CONFIG!$E19+CONFIG!$F19),INDEX(Commandes!$D14:$DG14,,COLUMN(I$8)-COLUMN($D$8)+1-(CONFIG!$E19+CONFIG!$F19)),0)*CONFIG!$H19)*CONFIG!$D19</f>
        <v>0</v>
      </c>
      <c r="J14" s="10">
        <f>((CONFIG!$G19*Commandes!J14)+IF(ROUND((J$8-CONFIG!$D$7)/31,0)&gt;=(CONFIG!$E19+CONFIG!$F19),INDEX(Commandes!$D14:$DG14,,COLUMN(J$8)-COLUMN($D$8)+1-(CONFIG!$E19+CONFIG!$F19)),0)*CONFIG!$H19)*CONFIG!$D19</f>
        <v>0</v>
      </c>
      <c r="K14" s="10">
        <f>((CONFIG!$G19*Commandes!K14)+IF(ROUND((K$8-CONFIG!$D$7)/31,0)&gt;=(CONFIG!$E19+CONFIG!$F19),INDEX(Commandes!$D14:$DG14,,COLUMN(K$8)-COLUMN($D$8)+1-(CONFIG!$E19+CONFIG!$F19)),0)*CONFIG!$H19)*CONFIG!$D19</f>
        <v>0</v>
      </c>
      <c r="L14" s="10">
        <f>((CONFIG!$G19*Commandes!L14)+IF(ROUND((L$8-CONFIG!$D$7)/31,0)&gt;=(CONFIG!$E19+CONFIG!$F19),INDEX(Commandes!$D14:$DG14,,COLUMN(L$8)-COLUMN($D$8)+1-(CONFIG!$E19+CONFIG!$F19)),0)*CONFIG!$H19)*CONFIG!$D19</f>
        <v>0</v>
      </c>
      <c r="M14" s="10">
        <f>((CONFIG!$G19*Commandes!M14)+IF(ROUND((M$8-CONFIG!$D$7)/31,0)&gt;=(CONFIG!$E19+CONFIG!$F19),INDEX(Commandes!$D14:$DG14,,COLUMN(M$8)-COLUMN($D$8)+1-(CONFIG!$E19+CONFIG!$F19)),0)*CONFIG!$H19)*CONFIG!$D19</f>
        <v>0</v>
      </c>
      <c r="N14" s="10">
        <f>((CONFIG!$G19*Commandes!N14)+IF(ROUND((N$8-CONFIG!$D$7)/31,0)&gt;=(CONFIG!$E19+CONFIG!$F19),INDEX(Commandes!$D14:$DG14,,COLUMN(N$8)-COLUMN($D$8)+1-(CONFIG!$E19+CONFIG!$F19)),0)*CONFIG!$H19)*CONFIG!$D19</f>
        <v>0</v>
      </c>
      <c r="O14" s="10">
        <f>((CONFIG!$G19*Commandes!O14)+IF(ROUND((O$8-CONFIG!$D$7)/31,0)&gt;=(CONFIG!$E19+CONFIG!$F19),INDEX(Commandes!$D14:$DG14,,COLUMN(O$8)-COLUMN($D$8)+1-(CONFIG!$E19+CONFIG!$F19)),0)*CONFIG!$H19)*CONFIG!$D19</f>
        <v>0</v>
      </c>
      <c r="P14" s="10">
        <f>((CONFIG!$G19*Commandes!P14)+IF(ROUND((P$8-CONFIG!$D$7)/31,0)&gt;=(CONFIG!$E19+CONFIG!$F19),INDEX(Commandes!$D14:$DG14,,COLUMN(P$8)-COLUMN($D$8)+1-(CONFIG!$E19+CONFIG!$F19)),0)*CONFIG!$H19)*CONFIG!$D19</f>
        <v>0</v>
      </c>
      <c r="Q14" s="10">
        <f>((CONFIG!$G19*Commandes!Q14)+IF(ROUND((Q$8-CONFIG!$D$7)/31,0)&gt;=(CONFIG!$E19+CONFIG!$F19),INDEX(Commandes!$D14:$DG14,,COLUMN(Q$8)-COLUMN($D$8)+1-(CONFIG!$E19+CONFIG!$F19)),0)*CONFIG!$H19)*CONFIG!$D19</f>
        <v>0</v>
      </c>
      <c r="R14" s="10">
        <f>((CONFIG!$G19*Commandes!R14)+IF(ROUND((R$8-CONFIG!$D$7)/31,0)&gt;=(CONFIG!$E19+CONFIG!$F19),INDEX(Commandes!$D14:$DG14,,COLUMN(R$8)-COLUMN($D$8)+1-(CONFIG!$E19+CONFIG!$F19)),0)*CONFIG!$H19)*CONFIG!$D19</f>
        <v>0</v>
      </c>
      <c r="S14" s="10">
        <f>((CONFIG!$G19*Commandes!S14)+IF(ROUND((S$8-CONFIG!$D$7)/31,0)&gt;=(CONFIG!$E19+CONFIG!$F19),INDEX(Commandes!$D14:$DG14,,COLUMN(S$8)-COLUMN($D$8)+1-(CONFIG!$E19+CONFIG!$F19)),0)*CONFIG!$H19)*CONFIG!$D19</f>
        <v>0</v>
      </c>
      <c r="T14" s="10">
        <f>((CONFIG!$G19*Commandes!T14)+IF(ROUND((T$8-CONFIG!$D$7)/31,0)&gt;=(CONFIG!$E19+CONFIG!$F19),INDEX(Commandes!$D14:$DG14,,COLUMN(T$8)-COLUMN($D$8)+1-(CONFIG!$E19+CONFIG!$F19)),0)*CONFIG!$H19)*CONFIG!$D19</f>
        <v>0</v>
      </c>
      <c r="U14" s="10">
        <f>((CONFIG!$G19*Commandes!U14)+IF(ROUND((U$8-CONFIG!$D$7)/31,0)&gt;=(CONFIG!$E19+CONFIG!$F19),INDEX(Commandes!$D14:$DG14,,COLUMN(U$8)-COLUMN($D$8)+1-(CONFIG!$E19+CONFIG!$F19)),0)*CONFIG!$H19)*CONFIG!$D19</f>
        <v>0</v>
      </c>
      <c r="V14" s="10">
        <f>((CONFIG!$G19*Commandes!V14)+IF(ROUND((V$8-CONFIG!$D$7)/31,0)&gt;=(CONFIG!$E19+CONFIG!$F19),INDEX(Commandes!$D14:$DG14,,COLUMN(V$8)-COLUMN($D$8)+1-(CONFIG!$E19+CONFIG!$F19)),0)*CONFIG!$H19)*CONFIG!$D19</f>
        <v>0</v>
      </c>
      <c r="W14" s="10">
        <f>((CONFIG!$G19*Commandes!W14)+IF(ROUND((W$8-CONFIG!$D$7)/31,0)&gt;=(CONFIG!$E19+CONFIG!$F19),INDEX(Commandes!$D14:$DG14,,COLUMN(W$8)-COLUMN($D$8)+1-(CONFIG!$E19+CONFIG!$F19)),0)*CONFIG!$H19)*CONFIG!$D19</f>
        <v>0</v>
      </c>
      <c r="X14" s="10">
        <f>((CONFIG!$G19*Commandes!X14)+IF(ROUND((X$8-CONFIG!$D$7)/31,0)&gt;=(CONFIG!$E19+CONFIG!$F19),INDEX(Commandes!$D14:$DG14,,COLUMN(X$8)-COLUMN($D$8)+1-(CONFIG!$E19+CONFIG!$F19)),0)*CONFIG!$H19)*CONFIG!$D19</f>
        <v>0</v>
      </c>
      <c r="Y14" s="10">
        <f>((CONFIG!$G19*Commandes!Y14)+IF(ROUND((Y$8-CONFIG!$D$7)/31,0)&gt;=(CONFIG!$E19+CONFIG!$F19),INDEX(Commandes!$D14:$DG14,,COLUMN(Y$8)-COLUMN($D$8)+1-(CONFIG!$E19+CONFIG!$F19)),0)*CONFIG!$H19)*CONFIG!$D19</f>
        <v>0</v>
      </c>
      <c r="Z14" s="10">
        <f>((CONFIG!$G19*Commandes!Z14)+IF(ROUND((Z$8-CONFIG!$D$7)/31,0)&gt;=(CONFIG!$E19+CONFIG!$F19),INDEX(Commandes!$D14:$DG14,,COLUMN(Z$8)-COLUMN($D$8)+1-(CONFIG!$E19+CONFIG!$F19)),0)*CONFIG!$H19)*CONFIG!$D19</f>
        <v>0</v>
      </c>
      <c r="AA14" s="10">
        <f>((CONFIG!$G19*Commandes!AA14)+IF(ROUND((AA$8-CONFIG!$D$7)/31,0)&gt;=(CONFIG!$E19+CONFIG!$F19),INDEX(Commandes!$D14:$DG14,,COLUMN(AA$8)-COLUMN($D$8)+1-(CONFIG!$E19+CONFIG!$F19)),0)*CONFIG!$H19)*CONFIG!$D19</f>
        <v>0</v>
      </c>
      <c r="AB14" s="10">
        <f>((CONFIG!$G19*Commandes!AB14)+IF(ROUND((AB$8-CONFIG!$D$7)/31,0)&gt;=(CONFIG!$E19+CONFIG!$F19),INDEX(Commandes!$D14:$DG14,,COLUMN(AB$8)-COLUMN($D$8)+1-(CONFIG!$E19+CONFIG!$F19)),0)*CONFIG!$H19)*CONFIG!$D19</f>
        <v>0</v>
      </c>
      <c r="AC14" s="10">
        <f>((CONFIG!$G19*Commandes!AC14)+IF(ROUND((AC$8-CONFIG!$D$7)/31,0)&gt;=(CONFIG!$E19+CONFIG!$F19),INDEX(Commandes!$D14:$DG14,,COLUMN(AC$8)-COLUMN($D$8)+1-(CONFIG!$E19+CONFIG!$F19)),0)*CONFIG!$H19)*CONFIG!$D19</f>
        <v>0</v>
      </c>
      <c r="AD14" s="10">
        <f>((CONFIG!$G19*Commandes!AD14)+IF(ROUND((AD$8-CONFIG!$D$7)/31,0)&gt;=(CONFIG!$E19+CONFIG!$F19),INDEX(Commandes!$D14:$DG14,,COLUMN(AD$8)-COLUMN($D$8)+1-(CONFIG!$E19+CONFIG!$F19)),0)*CONFIG!$H19)*CONFIG!$D19</f>
        <v>0</v>
      </c>
      <c r="AE14" s="10">
        <f>((CONFIG!$G19*Commandes!AE14)+IF(ROUND((AE$8-CONFIG!$D$7)/31,0)&gt;=(CONFIG!$E19+CONFIG!$F19),INDEX(Commandes!$D14:$DG14,,COLUMN(AE$8)-COLUMN($D$8)+1-(CONFIG!$E19+CONFIG!$F19)),0)*CONFIG!$H19)*CONFIG!$D19</f>
        <v>0</v>
      </c>
      <c r="AF14" s="10">
        <f>((CONFIG!$G19*Commandes!AF14)+IF(ROUND((AF$8-CONFIG!$D$7)/31,0)&gt;=(CONFIG!$E19+CONFIG!$F19),INDEX(Commandes!$D14:$DG14,,COLUMN(AF$8)-COLUMN($D$8)+1-(CONFIG!$E19+CONFIG!$F19)),0)*CONFIG!$H19)*CONFIG!$D19</f>
        <v>0</v>
      </c>
      <c r="AG14" s="10">
        <f>((CONFIG!$G19*Commandes!AG14)+IF(ROUND((AG$8-CONFIG!$D$7)/31,0)&gt;=(CONFIG!$E19+CONFIG!$F19),INDEX(Commandes!$D14:$DG14,,COLUMN(AG$8)-COLUMN($D$8)+1-(CONFIG!$E19+CONFIG!$F19)),0)*CONFIG!$H19)*CONFIG!$D19</f>
        <v>0</v>
      </c>
      <c r="AH14" s="10">
        <f>((CONFIG!$G19*Commandes!AH14)+IF(ROUND((AH$8-CONFIG!$D$7)/31,0)&gt;=(CONFIG!$E19+CONFIG!$F19),INDEX(Commandes!$D14:$DG14,,COLUMN(AH$8)-COLUMN($D$8)+1-(CONFIG!$E19+CONFIG!$F19)),0)*CONFIG!$H19)*CONFIG!$D19</f>
        <v>0</v>
      </c>
      <c r="AI14" s="10">
        <f>((CONFIG!$G19*Commandes!AI14)+IF(ROUND((AI$8-CONFIG!$D$7)/31,0)&gt;=(CONFIG!$E19+CONFIG!$F19),INDEX(Commandes!$D14:$DG14,,COLUMN(AI$8)-COLUMN($D$8)+1-(CONFIG!$E19+CONFIG!$F19)),0)*CONFIG!$H19)*CONFIG!$D19</f>
        <v>0</v>
      </c>
      <c r="AJ14" s="10">
        <f>((CONFIG!$G19*Commandes!AJ14)+IF(ROUND((AJ$8-CONFIG!$D$7)/31,0)&gt;=(CONFIG!$E19+CONFIG!$F19),INDEX(Commandes!$D14:$DG14,,COLUMN(AJ$8)-COLUMN($D$8)+1-(CONFIG!$E19+CONFIG!$F19)),0)*CONFIG!$H19)*CONFIG!$D19</f>
        <v>0</v>
      </c>
      <c r="AK14" s="10">
        <f>((CONFIG!$G19*Commandes!AK14)+IF(ROUND((AK$8-CONFIG!$D$7)/31,0)&gt;=(CONFIG!$E19+CONFIG!$F19),INDEX(Commandes!$D14:$DG14,,COLUMN(AK$8)-COLUMN($D$8)+1-(CONFIG!$E19+CONFIG!$F19)),0)*CONFIG!$H19)*CONFIG!$D19</f>
        <v>0</v>
      </c>
      <c r="AL14" s="10">
        <f>((CONFIG!$G19*Commandes!AL14)+IF(ROUND((AL$8-CONFIG!$D$7)/31,0)&gt;=(CONFIG!$E19+CONFIG!$F19),INDEX(Commandes!$D14:$DG14,,COLUMN(AL$8)-COLUMN($D$8)+1-(CONFIG!$E19+CONFIG!$F19)),0)*CONFIG!$H19)*CONFIG!$D19</f>
        <v>0</v>
      </c>
      <c r="AM14" s="10">
        <f>((CONFIG!$G19*Commandes!AM14)+IF(ROUND((AM$8-CONFIG!$D$7)/31,0)&gt;=(CONFIG!$E19+CONFIG!$F19),INDEX(Commandes!$D14:$DG14,,COLUMN(AM$8)-COLUMN($D$8)+1-(CONFIG!$E19+CONFIG!$F19)),0)*CONFIG!$H19)*CONFIG!$D19</f>
        <v>0</v>
      </c>
      <c r="AN14" s="10">
        <f>((CONFIG!$G19*Commandes!AN14)+IF(ROUND((AN$8-CONFIG!$D$7)/31,0)&gt;=(CONFIG!$E19+CONFIG!$F19),INDEX(Commandes!$D14:$DG14,,COLUMN(AN$8)-COLUMN($D$8)+1-(CONFIG!$E19+CONFIG!$F19)),0)*CONFIG!$H19)*CONFIG!$D19</f>
        <v>0</v>
      </c>
      <c r="AO14" s="10">
        <f>((CONFIG!$G19*Commandes!AO14)+IF(ROUND((AO$8-CONFIG!$D$7)/31,0)&gt;=(CONFIG!$E19+CONFIG!$F19),INDEX(Commandes!$D14:$DG14,,COLUMN(AO$8)-COLUMN($D$8)+1-(CONFIG!$E19+CONFIG!$F19)),0)*CONFIG!$H19)*CONFIG!$D19</f>
        <v>0</v>
      </c>
      <c r="AP14" s="10">
        <f>((CONFIG!$G19*Commandes!AP14)+IF(ROUND((AP$8-CONFIG!$D$7)/31,0)&gt;=(CONFIG!$E19+CONFIG!$F19),INDEX(Commandes!$D14:$DG14,,COLUMN(AP$8)-COLUMN($D$8)+1-(CONFIG!$E19+CONFIG!$F19)),0)*CONFIG!$H19)*CONFIG!$D19</f>
        <v>0</v>
      </c>
      <c r="AQ14" s="10">
        <f>((CONFIG!$G19*Commandes!AQ14)+IF(ROUND((AQ$8-CONFIG!$D$7)/31,0)&gt;=(CONFIG!$E19+CONFIG!$F19),INDEX(Commandes!$D14:$DG14,,COLUMN(AQ$8)-COLUMN($D$8)+1-(CONFIG!$E19+CONFIG!$F19)),0)*CONFIG!$H19)*CONFIG!$D19</f>
        <v>0</v>
      </c>
      <c r="AR14" s="10">
        <f>((CONFIG!$G19*Commandes!AR14)+IF(ROUND((AR$8-CONFIG!$D$7)/31,0)&gt;=(CONFIG!$E19+CONFIG!$F19),INDEX(Commandes!$D14:$DG14,,COLUMN(AR$8)-COLUMN($D$8)+1-(CONFIG!$E19+CONFIG!$F19)),0)*CONFIG!$H19)*CONFIG!$D19</f>
        <v>0</v>
      </c>
      <c r="AS14" s="10">
        <f>((CONFIG!$G19*Commandes!AS14)+IF(ROUND((AS$8-CONFIG!$D$7)/31,0)&gt;=(CONFIG!$E19+CONFIG!$F19),INDEX(Commandes!$D14:$DG14,,COLUMN(AS$8)-COLUMN($D$8)+1-(CONFIG!$E19+CONFIG!$F19)),0)*CONFIG!$H19)*CONFIG!$D19</f>
        <v>0</v>
      </c>
      <c r="AT14" s="10">
        <f>((CONFIG!$G19*Commandes!AT14)+IF(ROUND((AT$8-CONFIG!$D$7)/31,0)&gt;=(CONFIG!$E19+CONFIG!$F19),INDEX(Commandes!$D14:$DG14,,COLUMN(AT$8)-COLUMN($D$8)+1-(CONFIG!$E19+CONFIG!$F19)),0)*CONFIG!$H19)*CONFIG!$D19</f>
        <v>0</v>
      </c>
      <c r="AU14" s="10">
        <f>((CONFIG!$G19*Commandes!AU14)+IF(ROUND((AU$8-CONFIG!$D$7)/31,0)&gt;=(CONFIG!$E19+CONFIG!$F19),INDEX(Commandes!$D14:$DG14,,COLUMN(AU$8)-COLUMN($D$8)+1-(CONFIG!$E19+CONFIG!$F19)),0)*CONFIG!$H19)*CONFIG!$D19</f>
        <v>0</v>
      </c>
      <c r="AV14" s="10">
        <f>((CONFIG!$G19*Commandes!AV14)+IF(ROUND((AV$8-CONFIG!$D$7)/31,0)&gt;=(CONFIG!$E19+CONFIG!$F19),INDEX(Commandes!$D14:$DG14,,COLUMN(AV$8)-COLUMN($D$8)+1-(CONFIG!$E19+CONFIG!$F19)),0)*CONFIG!$H19)*CONFIG!$D19</f>
        <v>0</v>
      </c>
      <c r="AW14" s="10">
        <f>((CONFIG!$G19*Commandes!AW14)+IF(ROUND((AW$8-CONFIG!$D$7)/31,0)&gt;=(CONFIG!$E19+CONFIG!$F19),INDEX(Commandes!$D14:$DG14,,COLUMN(AW$8)-COLUMN($D$8)+1-(CONFIG!$E19+CONFIG!$F19)),0)*CONFIG!$H19)*CONFIG!$D19</f>
        <v>0</v>
      </c>
      <c r="AX14" s="10">
        <f>((CONFIG!$G19*Commandes!AX14)+IF(ROUND((AX$8-CONFIG!$D$7)/31,0)&gt;=(CONFIG!$E19+CONFIG!$F19),INDEX(Commandes!$D14:$DG14,,COLUMN(AX$8)-COLUMN($D$8)+1-(CONFIG!$E19+CONFIG!$F19)),0)*CONFIG!$H19)*CONFIG!$D19</f>
        <v>0</v>
      </c>
      <c r="AY14" s="10">
        <f>((CONFIG!$G19*Commandes!AY14)+IF(ROUND((AY$8-CONFIG!$D$7)/31,0)&gt;=(CONFIG!$E19+CONFIG!$F19),INDEX(Commandes!$D14:$DG14,,COLUMN(AY$8)-COLUMN($D$8)+1-(CONFIG!$E19+CONFIG!$F19)),0)*CONFIG!$H19)*CONFIG!$D19</f>
        <v>0</v>
      </c>
      <c r="AZ14" s="10">
        <f>((CONFIG!$G19*Commandes!AZ14)+IF(ROUND((AZ$8-CONFIG!$D$7)/31,0)&gt;=(CONFIG!$E19+CONFIG!$F19),INDEX(Commandes!$D14:$DG14,,COLUMN(AZ$8)-COLUMN($D$8)+1-(CONFIG!$E19+CONFIG!$F19)),0)*CONFIG!$H19)*CONFIG!$D19</f>
        <v>0</v>
      </c>
      <c r="BA14" s="10">
        <f>((CONFIG!$G19*Commandes!BA14)+IF(ROUND((BA$8-CONFIG!$D$7)/31,0)&gt;=(CONFIG!$E19+CONFIG!$F19),INDEX(Commandes!$D14:$DG14,,COLUMN(BA$8)-COLUMN($D$8)+1-(CONFIG!$E19+CONFIG!$F19)),0)*CONFIG!$H19)*CONFIG!$D19</f>
        <v>0</v>
      </c>
      <c r="BB14" s="10">
        <f>((CONFIG!$G19*Commandes!BB14)+IF(ROUND((BB$8-CONFIG!$D$7)/31,0)&gt;=(CONFIG!$E19+CONFIG!$F19),INDEX(Commandes!$D14:$DG14,,COLUMN(BB$8)-COLUMN($D$8)+1-(CONFIG!$E19+CONFIG!$F19)),0)*CONFIG!$H19)*CONFIG!$D19</f>
        <v>0</v>
      </c>
      <c r="BC14" s="10">
        <f>((CONFIG!$G19*Commandes!BC14)+IF(ROUND((BC$8-CONFIG!$D$7)/31,0)&gt;=(CONFIG!$E19+CONFIG!$F19),INDEX(Commandes!$D14:$DG14,,COLUMN(BC$8)-COLUMN($D$8)+1-(CONFIG!$E19+CONFIG!$F19)),0)*CONFIG!$H19)*CONFIG!$D19</f>
        <v>0</v>
      </c>
      <c r="BD14" s="10">
        <f>((CONFIG!$G19*Commandes!BD14)+IF(ROUND((BD$8-CONFIG!$D$7)/31,0)&gt;=(CONFIG!$E19+CONFIG!$F19),INDEX(Commandes!$D14:$DG14,,COLUMN(BD$8)-COLUMN($D$8)+1-(CONFIG!$E19+CONFIG!$F19)),0)*CONFIG!$H19)*CONFIG!$D19</f>
        <v>0</v>
      </c>
      <c r="BE14" s="10">
        <f>((CONFIG!$G19*Commandes!BE14)+IF(ROUND((BE$8-CONFIG!$D$7)/31,0)&gt;=(CONFIG!$E19+CONFIG!$F19),INDEX(Commandes!$D14:$DG14,,COLUMN(BE$8)-COLUMN($D$8)+1-(CONFIG!$E19+CONFIG!$F19)),0)*CONFIG!$H19)*CONFIG!$D19</f>
        <v>0</v>
      </c>
      <c r="BF14" s="10">
        <f>((CONFIG!$G19*Commandes!BF14)+IF(ROUND((BF$8-CONFIG!$D$7)/31,0)&gt;=(CONFIG!$E19+CONFIG!$F19),INDEX(Commandes!$D14:$DG14,,COLUMN(BF$8)-COLUMN($D$8)+1-(CONFIG!$E19+CONFIG!$F19)),0)*CONFIG!$H19)*CONFIG!$D19</f>
        <v>0</v>
      </c>
      <c r="BG14" s="10">
        <f>((CONFIG!$G19*Commandes!BG14)+IF(ROUND((BG$8-CONFIG!$D$7)/31,0)&gt;=(CONFIG!$E19+CONFIG!$F19),INDEX(Commandes!$D14:$DG14,,COLUMN(BG$8)-COLUMN($D$8)+1-(CONFIG!$E19+CONFIG!$F19)),0)*CONFIG!$H19)*CONFIG!$D19</f>
        <v>0</v>
      </c>
      <c r="BH14" s="10">
        <f>((CONFIG!$G19*Commandes!BH14)+IF(ROUND((BH$8-CONFIG!$D$7)/31,0)&gt;=(CONFIG!$E19+CONFIG!$F19),INDEX(Commandes!$D14:$DG14,,COLUMN(BH$8)-COLUMN($D$8)+1-(CONFIG!$E19+CONFIG!$F19)),0)*CONFIG!$H19)*CONFIG!$D19</f>
        <v>0</v>
      </c>
      <c r="BI14" s="10">
        <f>((CONFIG!$G19*Commandes!BI14)+IF(ROUND((BI$8-CONFIG!$D$7)/31,0)&gt;=(CONFIG!$E19+CONFIG!$F19),INDEX(Commandes!$D14:$DG14,,COLUMN(BI$8)-COLUMN($D$8)+1-(CONFIG!$E19+CONFIG!$F19)),0)*CONFIG!$H19)*CONFIG!$D19</f>
        <v>0</v>
      </c>
      <c r="BJ14" s="10">
        <f>((CONFIG!$G19*Commandes!BJ14)+IF(ROUND((BJ$8-CONFIG!$D$7)/31,0)&gt;=(CONFIG!$E19+CONFIG!$F19),INDEX(Commandes!$D14:$DG14,,COLUMN(BJ$8)-COLUMN($D$8)+1-(CONFIG!$E19+CONFIG!$F19)),0)*CONFIG!$H19)*CONFIG!$D19</f>
        <v>0</v>
      </c>
      <c r="BK14" s="10">
        <f>((CONFIG!$G19*Commandes!BK14)+IF(ROUND((BK$8-CONFIG!$D$7)/31,0)&gt;=(CONFIG!$E19+CONFIG!$F19),INDEX(Commandes!$D14:$DG14,,COLUMN(BK$8)-COLUMN($D$8)+1-(CONFIG!$E19+CONFIG!$F19)),0)*CONFIG!$H19)*CONFIG!$D19</f>
        <v>0</v>
      </c>
      <c r="BL14" s="10">
        <f>((CONFIG!$G19*Commandes!BL14)+IF(ROUND((BL$8-CONFIG!$D$7)/31,0)&gt;=(CONFIG!$E19+CONFIG!$F19),INDEX(Commandes!$D14:$DG14,,COLUMN(BL$8)-COLUMN($D$8)+1-(CONFIG!$E19+CONFIG!$F19)),0)*CONFIG!$H19)*CONFIG!$D19</f>
        <v>0</v>
      </c>
      <c r="BM14" s="10">
        <f>((CONFIG!$G19*Commandes!BM14)+IF(ROUND((BM$8-CONFIG!$D$7)/31,0)&gt;=(CONFIG!$E19+CONFIG!$F19),INDEX(Commandes!$D14:$DG14,,COLUMN(BM$8)-COLUMN($D$8)+1-(CONFIG!$E19+CONFIG!$F19)),0)*CONFIG!$H19)*CONFIG!$D19</f>
        <v>0</v>
      </c>
      <c r="BN14" s="10">
        <f>((CONFIG!$G19*Commandes!BN14)+IF(ROUND((BN$8-CONFIG!$D$7)/31,0)&gt;=(CONFIG!$E19+CONFIG!$F19),INDEX(Commandes!$D14:$DG14,,COLUMN(BN$8)-COLUMN($D$8)+1-(CONFIG!$E19+CONFIG!$F19)),0)*CONFIG!$H19)*CONFIG!$D19</f>
        <v>0</v>
      </c>
      <c r="BO14" s="10">
        <f>((CONFIG!$G19*Commandes!BO14)+IF(ROUND((BO$8-CONFIG!$D$7)/31,0)&gt;=(CONFIG!$E19+CONFIG!$F19),INDEX(Commandes!$D14:$DG14,,COLUMN(BO$8)-COLUMN($D$8)+1-(CONFIG!$E19+CONFIG!$F19)),0)*CONFIG!$H19)*CONFIG!$D19</f>
        <v>0</v>
      </c>
      <c r="BP14" s="10">
        <f>((CONFIG!$G19*Commandes!BP14)+IF(ROUND((BP$8-CONFIG!$D$7)/31,0)&gt;=(CONFIG!$E19+CONFIG!$F19),INDEX(Commandes!$D14:$DG14,,COLUMN(BP$8)-COLUMN($D$8)+1-(CONFIG!$E19+CONFIG!$F19)),0)*CONFIG!$H19)*CONFIG!$D19</f>
        <v>0</v>
      </c>
      <c r="BQ14" s="10">
        <f>((CONFIG!$G19*Commandes!BQ14)+IF(ROUND((BQ$8-CONFIG!$D$7)/31,0)&gt;=(CONFIG!$E19+CONFIG!$F19),INDEX(Commandes!$D14:$DG14,,COLUMN(BQ$8)-COLUMN($D$8)+1-(CONFIG!$E19+CONFIG!$F19)),0)*CONFIG!$H19)*CONFIG!$D19</f>
        <v>0</v>
      </c>
      <c r="BR14" s="10">
        <f>((CONFIG!$G19*Commandes!BR14)+IF(ROUND((BR$8-CONFIG!$D$7)/31,0)&gt;=(CONFIG!$E19+CONFIG!$F19),INDEX(Commandes!$D14:$DG14,,COLUMN(BR$8)-COLUMN($D$8)+1-(CONFIG!$E19+CONFIG!$F19)),0)*CONFIG!$H19)*CONFIG!$D19</f>
        <v>0</v>
      </c>
      <c r="BS14" s="10">
        <f>((CONFIG!$G19*Commandes!BS14)+IF(ROUND((BS$8-CONFIG!$D$7)/31,0)&gt;=(CONFIG!$E19+CONFIG!$F19),INDEX(Commandes!$D14:$DG14,,COLUMN(BS$8)-COLUMN($D$8)+1-(CONFIG!$E19+CONFIG!$F19)),0)*CONFIG!$H19)*CONFIG!$D19</f>
        <v>0</v>
      </c>
      <c r="BT14" s="10">
        <f>((CONFIG!$G19*Commandes!BT14)+IF(ROUND((BT$8-CONFIG!$D$7)/31,0)&gt;=(CONFIG!$E19+CONFIG!$F19),INDEX(Commandes!$D14:$DG14,,COLUMN(BT$8)-COLUMN($D$8)+1-(CONFIG!$E19+CONFIG!$F19)),0)*CONFIG!$H19)*CONFIG!$D19</f>
        <v>0</v>
      </c>
      <c r="BU14" s="10">
        <f>((CONFIG!$G19*Commandes!BU14)+IF(ROUND((BU$8-CONFIG!$D$7)/31,0)&gt;=(CONFIG!$E19+CONFIG!$F19),INDEX(Commandes!$D14:$DG14,,COLUMN(BU$8)-COLUMN($D$8)+1-(CONFIG!$E19+CONFIG!$F19)),0)*CONFIG!$H19)*CONFIG!$D19</f>
        <v>0</v>
      </c>
      <c r="BV14" s="10">
        <f>((CONFIG!$G19*Commandes!BV14)+IF(ROUND((BV$8-CONFIG!$D$7)/31,0)&gt;=(CONFIG!$E19+CONFIG!$F19),INDEX(Commandes!$D14:$DG14,,COLUMN(BV$8)-COLUMN($D$8)+1-(CONFIG!$E19+CONFIG!$F19)),0)*CONFIG!$H19)*CONFIG!$D19</f>
        <v>0</v>
      </c>
      <c r="BW14" s="10">
        <f>((CONFIG!$G19*Commandes!BW14)+IF(ROUND((BW$8-CONFIG!$D$7)/31,0)&gt;=(CONFIG!$E19+CONFIG!$F19),INDEX(Commandes!$D14:$DG14,,COLUMN(BW$8)-COLUMN($D$8)+1-(CONFIG!$E19+CONFIG!$F19)),0)*CONFIG!$H19)*CONFIG!$D19</f>
        <v>0</v>
      </c>
      <c r="BX14" s="10">
        <f>((CONFIG!$G19*Commandes!BX14)+IF(ROUND((BX$8-CONFIG!$D$7)/31,0)&gt;=(CONFIG!$E19+CONFIG!$F19),INDEX(Commandes!$D14:$DG14,,COLUMN(BX$8)-COLUMN($D$8)+1-(CONFIG!$E19+CONFIG!$F19)),0)*CONFIG!$H19)*CONFIG!$D19</f>
        <v>0</v>
      </c>
      <c r="BY14" s="10">
        <f>((CONFIG!$G19*Commandes!BY14)+IF(ROUND((BY$8-CONFIG!$D$7)/31,0)&gt;=(CONFIG!$E19+CONFIG!$F19),INDEX(Commandes!$D14:$DG14,,COLUMN(BY$8)-COLUMN($D$8)+1-(CONFIG!$E19+CONFIG!$F19)),0)*CONFIG!$H19)*CONFIG!$D19</f>
        <v>0</v>
      </c>
      <c r="BZ14" s="10">
        <f>((CONFIG!$G19*Commandes!BZ14)+IF(ROUND((BZ$8-CONFIG!$D$7)/31,0)&gt;=(CONFIG!$E19+CONFIG!$F19),INDEX(Commandes!$D14:$DG14,,COLUMN(BZ$8)-COLUMN($D$8)+1-(CONFIG!$E19+CONFIG!$F19)),0)*CONFIG!$H19)*CONFIG!$D19</f>
        <v>0</v>
      </c>
      <c r="CA14" s="10">
        <f>((CONFIG!$G19*Commandes!CA14)+IF(ROUND((CA$8-CONFIG!$D$7)/31,0)&gt;=(CONFIG!$E19+CONFIG!$F19),INDEX(Commandes!$D14:$DG14,,COLUMN(CA$8)-COLUMN($D$8)+1-(CONFIG!$E19+CONFIG!$F19)),0)*CONFIG!$H19)*CONFIG!$D19</f>
        <v>0</v>
      </c>
      <c r="CB14" s="10">
        <f>((CONFIG!$G19*Commandes!CB14)+IF(ROUND((CB$8-CONFIG!$D$7)/31,0)&gt;=(CONFIG!$E19+CONFIG!$F19),INDEX(Commandes!$D14:$DG14,,COLUMN(CB$8)-COLUMN($D$8)+1-(CONFIG!$E19+CONFIG!$F19)),0)*CONFIG!$H19)*CONFIG!$D19</f>
        <v>0</v>
      </c>
      <c r="CC14" s="10">
        <f>((CONFIG!$G19*Commandes!CC14)+IF(ROUND((CC$8-CONFIG!$D$7)/31,0)&gt;=(CONFIG!$E19+CONFIG!$F19),INDEX(Commandes!$D14:$DG14,,COLUMN(CC$8)-COLUMN($D$8)+1-(CONFIG!$E19+CONFIG!$F19)),0)*CONFIG!$H19)*CONFIG!$D19</f>
        <v>0</v>
      </c>
      <c r="CD14" s="10">
        <f>((CONFIG!$G19*Commandes!CD14)+IF(ROUND((CD$8-CONFIG!$D$7)/31,0)&gt;=(CONFIG!$E19+CONFIG!$F19),INDEX(Commandes!$D14:$DG14,,COLUMN(CD$8)-COLUMN($D$8)+1-(CONFIG!$E19+CONFIG!$F19)),0)*CONFIG!$H19)*CONFIG!$D19</f>
        <v>0</v>
      </c>
      <c r="CE14" s="10">
        <f>((CONFIG!$G19*Commandes!CE14)+IF(ROUND((CE$8-CONFIG!$D$7)/31,0)&gt;=(CONFIG!$E19+CONFIG!$F19),INDEX(Commandes!$D14:$DG14,,COLUMN(CE$8)-COLUMN($D$8)+1-(CONFIG!$E19+CONFIG!$F19)),0)*CONFIG!$H19)*CONFIG!$D19</f>
        <v>0</v>
      </c>
      <c r="CF14" s="10">
        <f>((CONFIG!$G19*Commandes!CF14)+IF(ROUND((CF$8-CONFIG!$D$7)/31,0)&gt;=(CONFIG!$E19+CONFIG!$F19),INDEX(Commandes!$D14:$DG14,,COLUMN(CF$8)-COLUMN($D$8)+1-(CONFIG!$E19+CONFIG!$F19)),0)*CONFIG!$H19)*CONFIG!$D19</f>
        <v>0</v>
      </c>
      <c r="CG14" s="10">
        <f>((CONFIG!$G19*Commandes!CG14)+IF(ROUND((CG$8-CONFIG!$D$7)/31,0)&gt;=(CONFIG!$E19+CONFIG!$F19),INDEX(Commandes!$D14:$DG14,,COLUMN(CG$8)-COLUMN($D$8)+1-(CONFIG!$E19+CONFIG!$F19)),0)*CONFIG!$H19)*CONFIG!$D19</f>
        <v>0</v>
      </c>
      <c r="CH14" s="10">
        <f>((CONFIG!$G19*Commandes!CH14)+IF(ROUND((CH$8-CONFIG!$D$7)/31,0)&gt;=(CONFIG!$E19+CONFIG!$F19),INDEX(Commandes!$D14:$DG14,,COLUMN(CH$8)-COLUMN($D$8)+1-(CONFIG!$E19+CONFIG!$F19)),0)*CONFIG!$H19)*CONFIG!$D19</f>
        <v>0</v>
      </c>
      <c r="CI14" s="10">
        <f>((CONFIG!$G19*Commandes!CI14)+IF(ROUND((CI$8-CONFIG!$D$7)/31,0)&gt;=(CONFIG!$E19+CONFIG!$F19),INDEX(Commandes!$D14:$DG14,,COLUMN(CI$8)-COLUMN($D$8)+1-(CONFIG!$E19+CONFIG!$F19)),0)*CONFIG!$H19)*CONFIG!$D19</f>
        <v>0</v>
      </c>
      <c r="CJ14" s="10">
        <f>((CONFIG!$G19*Commandes!CJ14)+IF(ROUND((CJ$8-CONFIG!$D$7)/31,0)&gt;=(CONFIG!$E19+CONFIG!$F19),INDEX(Commandes!$D14:$DG14,,COLUMN(CJ$8)-COLUMN($D$8)+1-(CONFIG!$E19+CONFIG!$F19)),0)*CONFIG!$H19)*CONFIG!$D19</f>
        <v>0</v>
      </c>
      <c r="CK14" s="10">
        <f>((CONFIG!$G19*Commandes!CK14)+IF(ROUND((CK$8-CONFIG!$D$7)/31,0)&gt;=(CONFIG!$E19+CONFIG!$F19),INDEX(Commandes!$D14:$DG14,,COLUMN(CK$8)-COLUMN($D$8)+1-(CONFIG!$E19+CONFIG!$F19)),0)*CONFIG!$H19)*CONFIG!$D19</f>
        <v>0</v>
      </c>
      <c r="CL14" s="10">
        <f>((CONFIG!$G19*Commandes!CL14)+IF(ROUND((CL$8-CONFIG!$D$7)/31,0)&gt;=(CONFIG!$E19+CONFIG!$F19),INDEX(Commandes!$D14:$DG14,,COLUMN(CL$8)-COLUMN($D$8)+1-(CONFIG!$E19+CONFIG!$F19)),0)*CONFIG!$H19)*CONFIG!$D19</f>
        <v>0</v>
      </c>
      <c r="CM14" s="10">
        <f>((CONFIG!$G19*Commandes!CM14)+IF(ROUND((CM$8-CONFIG!$D$7)/31,0)&gt;=(CONFIG!$E19+CONFIG!$F19),INDEX(Commandes!$D14:$DG14,,COLUMN(CM$8)-COLUMN($D$8)+1-(CONFIG!$E19+CONFIG!$F19)),0)*CONFIG!$H19)*CONFIG!$D19</f>
        <v>0</v>
      </c>
      <c r="CN14" s="10">
        <f>((CONFIG!$G19*Commandes!CN14)+IF(ROUND((CN$8-CONFIG!$D$7)/31,0)&gt;=(CONFIG!$E19+CONFIG!$F19),INDEX(Commandes!$D14:$DG14,,COLUMN(CN$8)-COLUMN($D$8)+1-(CONFIG!$E19+CONFIG!$F19)),0)*CONFIG!$H19)*CONFIG!$D19</f>
        <v>0</v>
      </c>
      <c r="CO14" s="10">
        <f>((CONFIG!$G19*Commandes!CO14)+IF(ROUND((CO$8-CONFIG!$D$7)/31,0)&gt;=(CONFIG!$E19+CONFIG!$F19),INDEX(Commandes!$D14:$DG14,,COLUMN(CO$8)-COLUMN($D$8)+1-(CONFIG!$E19+CONFIG!$F19)),0)*CONFIG!$H19)*CONFIG!$D19</f>
        <v>0</v>
      </c>
      <c r="CP14" s="10">
        <f>((CONFIG!$G19*Commandes!CP14)+IF(ROUND((CP$8-CONFIG!$D$7)/31,0)&gt;=(CONFIG!$E19+CONFIG!$F19),INDEX(Commandes!$D14:$DG14,,COLUMN(CP$8)-COLUMN($D$8)+1-(CONFIG!$E19+CONFIG!$F19)),0)*CONFIG!$H19)*CONFIG!$D19</f>
        <v>0</v>
      </c>
      <c r="CQ14" s="10">
        <f>((CONFIG!$G19*Commandes!CQ14)+IF(ROUND((CQ$8-CONFIG!$D$7)/31,0)&gt;=(CONFIG!$E19+CONFIG!$F19),INDEX(Commandes!$D14:$DG14,,COLUMN(CQ$8)-COLUMN($D$8)+1-(CONFIG!$E19+CONFIG!$F19)),0)*CONFIG!$H19)*CONFIG!$D19</f>
        <v>0</v>
      </c>
      <c r="CR14" s="10">
        <f>((CONFIG!$G19*Commandes!CR14)+IF(ROUND((CR$8-CONFIG!$D$7)/31,0)&gt;=(CONFIG!$E19+CONFIG!$F19),INDEX(Commandes!$D14:$DG14,,COLUMN(CR$8)-COLUMN($D$8)+1-(CONFIG!$E19+CONFIG!$F19)),0)*CONFIG!$H19)*CONFIG!$D19</f>
        <v>0</v>
      </c>
      <c r="CS14" s="10">
        <f>((CONFIG!$G19*Commandes!CS14)+IF(ROUND((CS$8-CONFIG!$D$7)/31,0)&gt;=(CONFIG!$E19+CONFIG!$F19),INDEX(Commandes!$D14:$DG14,,COLUMN(CS$8)-COLUMN($D$8)+1-(CONFIG!$E19+CONFIG!$F19)),0)*CONFIG!$H19)*CONFIG!$D19</f>
        <v>0</v>
      </c>
      <c r="CT14" s="10">
        <f>((CONFIG!$G19*Commandes!CT14)+IF(ROUND((CT$8-CONFIG!$D$7)/31,0)&gt;=(CONFIG!$E19+CONFIG!$F19),INDEX(Commandes!$D14:$DG14,,COLUMN(CT$8)-COLUMN($D$8)+1-(CONFIG!$E19+CONFIG!$F19)),0)*CONFIG!$H19)*CONFIG!$D19</f>
        <v>0</v>
      </c>
      <c r="CU14" s="10">
        <f>((CONFIG!$G19*Commandes!CU14)+IF(ROUND((CU$8-CONFIG!$D$7)/31,0)&gt;=(CONFIG!$E19+CONFIG!$F19),INDEX(Commandes!$D14:$DG14,,COLUMN(CU$8)-COLUMN($D$8)+1-(CONFIG!$E19+CONFIG!$F19)),0)*CONFIG!$H19)*CONFIG!$D19</f>
        <v>0</v>
      </c>
      <c r="CV14" s="10">
        <f>((CONFIG!$G19*Commandes!CV14)+IF(ROUND((CV$8-CONFIG!$D$7)/31,0)&gt;=(CONFIG!$E19+CONFIG!$F19),INDEX(Commandes!$D14:$DG14,,COLUMN(CV$8)-COLUMN($D$8)+1-(CONFIG!$E19+CONFIG!$F19)),0)*CONFIG!$H19)*CONFIG!$D19</f>
        <v>0</v>
      </c>
      <c r="CW14" s="10">
        <f>((CONFIG!$G19*Commandes!CW14)+IF(ROUND((CW$8-CONFIG!$D$7)/31,0)&gt;=(CONFIG!$E19+CONFIG!$F19),INDEX(Commandes!$D14:$DG14,,COLUMN(CW$8)-COLUMN($D$8)+1-(CONFIG!$E19+CONFIG!$F19)),0)*CONFIG!$H19)*CONFIG!$D19</f>
        <v>0</v>
      </c>
      <c r="CX14" s="10">
        <f>((CONFIG!$G19*Commandes!CX14)+IF(ROUND((CX$8-CONFIG!$D$7)/31,0)&gt;=(CONFIG!$E19+CONFIG!$F19),INDEX(Commandes!$D14:$DG14,,COLUMN(CX$8)-COLUMN($D$8)+1-(CONFIG!$E19+CONFIG!$F19)),0)*CONFIG!$H19)*CONFIG!$D19</f>
        <v>0</v>
      </c>
      <c r="CY14" s="10">
        <f>((CONFIG!$G19*Commandes!CY14)+IF(ROUND((CY$8-CONFIG!$D$7)/31,0)&gt;=(CONFIG!$E19+CONFIG!$F19),INDEX(Commandes!$D14:$DG14,,COLUMN(CY$8)-COLUMN($D$8)+1-(CONFIG!$E19+CONFIG!$F19)),0)*CONFIG!$H19)*CONFIG!$D19</f>
        <v>0</v>
      </c>
      <c r="CZ14" s="10">
        <f>((CONFIG!$G19*Commandes!CZ14)+IF(ROUND((CZ$8-CONFIG!$D$7)/31,0)&gt;=(CONFIG!$E19+CONFIG!$F19),INDEX(Commandes!$D14:$DG14,,COLUMN(CZ$8)-COLUMN($D$8)+1-(CONFIG!$E19+CONFIG!$F19)),0)*CONFIG!$H19)*CONFIG!$D19</f>
        <v>0</v>
      </c>
      <c r="DA14" s="10">
        <f>((CONFIG!$G19*Commandes!DA14)+IF(ROUND((DA$8-CONFIG!$D$7)/31,0)&gt;=(CONFIG!$E19+CONFIG!$F19),INDEX(Commandes!$D14:$DG14,,COLUMN(DA$8)-COLUMN($D$8)+1-(CONFIG!$E19+CONFIG!$F19)),0)*CONFIG!$H19)*CONFIG!$D19</f>
        <v>0</v>
      </c>
      <c r="DB14" s="10">
        <f>((CONFIG!$G19*Commandes!DB14)+IF(ROUND((DB$8-CONFIG!$D$7)/31,0)&gt;=(CONFIG!$E19+CONFIG!$F19),INDEX(Commandes!$D14:$DG14,,COLUMN(DB$8)-COLUMN($D$8)+1-(CONFIG!$E19+CONFIG!$F19)),0)*CONFIG!$H19)*CONFIG!$D19</f>
        <v>0</v>
      </c>
      <c r="DC14" s="10">
        <f>((CONFIG!$G19*Commandes!DC14)+IF(ROUND((DC$8-CONFIG!$D$7)/31,0)&gt;=(CONFIG!$E19+CONFIG!$F19),INDEX(Commandes!$D14:$DG14,,COLUMN(DC$8)-COLUMN($D$8)+1-(CONFIG!$E19+CONFIG!$F19)),0)*CONFIG!$H19)*CONFIG!$D19</f>
        <v>0</v>
      </c>
      <c r="DD14" s="10">
        <f>((CONFIG!$G19*Commandes!DD14)+IF(ROUND((DD$8-CONFIG!$D$7)/31,0)&gt;=(CONFIG!$E19+CONFIG!$F19),INDEX(Commandes!$D14:$DG14,,COLUMN(DD$8)-COLUMN($D$8)+1-(CONFIG!$E19+CONFIG!$F19)),0)*CONFIG!$H19)*CONFIG!$D19</f>
        <v>0</v>
      </c>
      <c r="DE14" s="10">
        <f>((CONFIG!$G19*Commandes!DE14)+IF(ROUND((DE$8-CONFIG!$D$7)/31,0)&gt;=(CONFIG!$E19+CONFIG!$F19),INDEX(Commandes!$D14:$DG14,,COLUMN(DE$8)-COLUMN($D$8)+1-(CONFIG!$E19+CONFIG!$F19)),0)*CONFIG!$H19)*CONFIG!$D19</f>
        <v>0</v>
      </c>
      <c r="DF14" s="10">
        <f>((CONFIG!$G19*Commandes!DF14)+IF(ROUND((DF$8-CONFIG!$D$7)/31,0)&gt;=(CONFIG!$E19+CONFIG!$F19),INDEX(Commandes!$D14:$DG14,,COLUMN(DF$8)-COLUMN($D$8)+1-(CONFIG!$E19+CONFIG!$F19)),0)*CONFIG!$H19)*CONFIG!$D19</f>
        <v>0</v>
      </c>
      <c r="DG14" s="10">
        <f>((CONFIG!$G19*Commandes!DG14)+IF(ROUND((DG$8-CONFIG!$D$7)/31,0)&gt;=(CONFIG!$E19+CONFIG!$F19),INDEX(Commandes!$D14:$DG14,,COLUMN(DG$8)-COLUMN($D$8)+1-(CONFIG!$E19+CONFIG!$F19)),0)*CONFIG!$H19)*CONFIG!$D19</f>
        <v>0</v>
      </c>
    </row>
    <row r="15">
      <c r="C15" s="6">
        <f>CONFIG!$C$20</f>
        <v>0</v>
      </c>
      <c r="D15" s="10">
        <f>((CONFIG!$G20*Commandes!D15)+IF(ROUND((D$8-CONFIG!$D$7)/31,0)&gt;=(CONFIG!$E20+CONFIG!$F20),INDEX(Commandes!$D15:$DG15,,COLUMN(D$8)-COLUMN($D$8)+1-(CONFIG!$E20+CONFIG!$F20)),0)*CONFIG!$H20)*CONFIG!$D20</f>
        <v>0</v>
      </c>
      <c r="E15" s="10">
        <f>((CONFIG!$G20*Commandes!E15)+IF(ROUND((E$8-CONFIG!$D$7)/31,0)&gt;=(CONFIG!$E20+CONFIG!$F20),INDEX(Commandes!$D15:$DG15,,COLUMN(E$8)-COLUMN($D$8)+1-(CONFIG!$E20+CONFIG!$F20)),0)*CONFIG!$H20)*CONFIG!$D20</f>
        <v>0</v>
      </c>
      <c r="F15" s="10">
        <f>((CONFIG!$G20*Commandes!F15)+IF(ROUND((F$8-CONFIG!$D$7)/31,0)&gt;=(CONFIG!$E20+CONFIG!$F20),INDEX(Commandes!$D15:$DG15,,COLUMN(F$8)-COLUMN($D$8)+1-(CONFIG!$E20+CONFIG!$F20)),0)*CONFIG!$H20)*CONFIG!$D20</f>
        <v>0</v>
      </c>
      <c r="G15" s="10">
        <f>((CONFIG!$G20*Commandes!G15)+IF(ROUND((G$8-CONFIG!$D$7)/31,0)&gt;=(CONFIG!$E20+CONFIG!$F20),INDEX(Commandes!$D15:$DG15,,COLUMN(G$8)-COLUMN($D$8)+1-(CONFIG!$E20+CONFIG!$F20)),0)*CONFIG!$H20)*CONFIG!$D20</f>
        <v>0</v>
      </c>
      <c r="H15" s="10">
        <f>((CONFIG!$G20*Commandes!H15)+IF(ROUND((H$8-CONFIG!$D$7)/31,0)&gt;=(CONFIG!$E20+CONFIG!$F20),INDEX(Commandes!$D15:$DG15,,COLUMN(H$8)-COLUMN($D$8)+1-(CONFIG!$E20+CONFIG!$F20)),0)*CONFIG!$H20)*CONFIG!$D20</f>
        <v>0</v>
      </c>
      <c r="I15" s="10">
        <f>((CONFIG!$G20*Commandes!I15)+IF(ROUND((I$8-CONFIG!$D$7)/31,0)&gt;=(CONFIG!$E20+CONFIG!$F20),INDEX(Commandes!$D15:$DG15,,COLUMN(I$8)-COLUMN($D$8)+1-(CONFIG!$E20+CONFIG!$F20)),0)*CONFIG!$H20)*CONFIG!$D20</f>
        <v>0</v>
      </c>
      <c r="J15" s="10">
        <f>((CONFIG!$G20*Commandes!J15)+IF(ROUND((J$8-CONFIG!$D$7)/31,0)&gt;=(CONFIG!$E20+CONFIG!$F20),INDEX(Commandes!$D15:$DG15,,COLUMN(J$8)-COLUMN($D$8)+1-(CONFIG!$E20+CONFIG!$F20)),0)*CONFIG!$H20)*CONFIG!$D20</f>
        <v>0</v>
      </c>
      <c r="K15" s="10">
        <f>((CONFIG!$G20*Commandes!K15)+IF(ROUND((K$8-CONFIG!$D$7)/31,0)&gt;=(CONFIG!$E20+CONFIG!$F20),INDEX(Commandes!$D15:$DG15,,COLUMN(K$8)-COLUMN($D$8)+1-(CONFIG!$E20+CONFIG!$F20)),0)*CONFIG!$H20)*CONFIG!$D20</f>
        <v>0</v>
      </c>
      <c r="L15" s="10">
        <f>((CONFIG!$G20*Commandes!L15)+IF(ROUND((L$8-CONFIG!$D$7)/31,0)&gt;=(CONFIG!$E20+CONFIG!$F20),INDEX(Commandes!$D15:$DG15,,COLUMN(L$8)-COLUMN($D$8)+1-(CONFIG!$E20+CONFIG!$F20)),0)*CONFIG!$H20)*CONFIG!$D20</f>
        <v>0</v>
      </c>
      <c r="M15" s="10">
        <f>((CONFIG!$G20*Commandes!M15)+IF(ROUND((M$8-CONFIG!$D$7)/31,0)&gt;=(CONFIG!$E20+CONFIG!$F20),INDEX(Commandes!$D15:$DG15,,COLUMN(M$8)-COLUMN($D$8)+1-(CONFIG!$E20+CONFIG!$F20)),0)*CONFIG!$H20)*CONFIG!$D20</f>
        <v>0</v>
      </c>
      <c r="N15" s="10">
        <f>((CONFIG!$G20*Commandes!N15)+IF(ROUND((N$8-CONFIG!$D$7)/31,0)&gt;=(CONFIG!$E20+CONFIG!$F20),INDEX(Commandes!$D15:$DG15,,COLUMN(N$8)-COLUMN($D$8)+1-(CONFIG!$E20+CONFIG!$F20)),0)*CONFIG!$H20)*CONFIG!$D20</f>
        <v>0</v>
      </c>
      <c r="O15" s="10">
        <f>((CONFIG!$G20*Commandes!O15)+IF(ROUND((O$8-CONFIG!$D$7)/31,0)&gt;=(CONFIG!$E20+CONFIG!$F20),INDEX(Commandes!$D15:$DG15,,COLUMN(O$8)-COLUMN($D$8)+1-(CONFIG!$E20+CONFIG!$F20)),0)*CONFIG!$H20)*CONFIG!$D20</f>
        <v>0</v>
      </c>
      <c r="P15" s="10">
        <f>((CONFIG!$G20*Commandes!P15)+IF(ROUND((P$8-CONFIG!$D$7)/31,0)&gt;=(CONFIG!$E20+CONFIG!$F20),INDEX(Commandes!$D15:$DG15,,COLUMN(P$8)-COLUMN($D$8)+1-(CONFIG!$E20+CONFIG!$F20)),0)*CONFIG!$H20)*CONFIG!$D20</f>
        <v>0</v>
      </c>
      <c r="Q15" s="10">
        <f>((CONFIG!$G20*Commandes!Q15)+IF(ROUND((Q$8-CONFIG!$D$7)/31,0)&gt;=(CONFIG!$E20+CONFIG!$F20),INDEX(Commandes!$D15:$DG15,,COLUMN(Q$8)-COLUMN($D$8)+1-(CONFIG!$E20+CONFIG!$F20)),0)*CONFIG!$H20)*CONFIG!$D20</f>
        <v>0</v>
      </c>
      <c r="R15" s="10">
        <f>((CONFIG!$G20*Commandes!R15)+IF(ROUND((R$8-CONFIG!$D$7)/31,0)&gt;=(CONFIG!$E20+CONFIG!$F20),INDEX(Commandes!$D15:$DG15,,COLUMN(R$8)-COLUMN($D$8)+1-(CONFIG!$E20+CONFIG!$F20)),0)*CONFIG!$H20)*CONFIG!$D20</f>
        <v>0</v>
      </c>
      <c r="S15" s="10">
        <f>((CONFIG!$G20*Commandes!S15)+IF(ROUND((S$8-CONFIG!$D$7)/31,0)&gt;=(CONFIG!$E20+CONFIG!$F20),INDEX(Commandes!$D15:$DG15,,COLUMN(S$8)-COLUMN($D$8)+1-(CONFIG!$E20+CONFIG!$F20)),0)*CONFIG!$H20)*CONFIG!$D20</f>
        <v>0</v>
      </c>
      <c r="T15" s="10">
        <f>((CONFIG!$G20*Commandes!T15)+IF(ROUND((T$8-CONFIG!$D$7)/31,0)&gt;=(CONFIG!$E20+CONFIG!$F20),INDEX(Commandes!$D15:$DG15,,COLUMN(T$8)-COLUMN($D$8)+1-(CONFIG!$E20+CONFIG!$F20)),0)*CONFIG!$H20)*CONFIG!$D20</f>
        <v>0</v>
      </c>
      <c r="U15" s="10">
        <f>((CONFIG!$G20*Commandes!U15)+IF(ROUND((U$8-CONFIG!$D$7)/31,0)&gt;=(CONFIG!$E20+CONFIG!$F20),INDEX(Commandes!$D15:$DG15,,COLUMN(U$8)-COLUMN($D$8)+1-(CONFIG!$E20+CONFIG!$F20)),0)*CONFIG!$H20)*CONFIG!$D20</f>
        <v>0</v>
      </c>
      <c r="V15" s="10">
        <f>((CONFIG!$G20*Commandes!V15)+IF(ROUND((V$8-CONFIG!$D$7)/31,0)&gt;=(CONFIG!$E20+CONFIG!$F20),INDEX(Commandes!$D15:$DG15,,COLUMN(V$8)-COLUMN($D$8)+1-(CONFIG!$E20+CONFIG!$F20)),0)*CONFIG!$H20)*CONFIG!$D20</f>
        <v>0</v>
      </c>
      <c r="W15" s="10">
        <f>((CONFIG!$G20*Commandes!W15)+IF(ROUND((W$8-CONFIG!$D$7)/31,0)&gt;=(CONFIG!$E20+CONFIG!$F20),INDEX(Commandes!$D15:$DG15,,COLUMN(W$8)-COLUMN($D$8)+1-(CONFIG!$E20+CONFIG!$F20)),0)*CONFIG!$H20)*CONFIG!$D20</f>
        <v>0</v>
      </c>
      <c r="X15" s="10">
        <f>((CONFIG!$G20*Commandes!X15)+IF(ROUND((X$8-CONFIG!$D$7)/31,0)&gt;=(CONFIG!$E20+CONFIG!$F20),INDEX(Commandes!$D15:$DG15,,COLUMN(X$8)-COLUMN($D$8)+1-(CONFIG!$E20+CONFIG!$F20)),0)*CONFIG!$H20)*CONFIG!$D20</f>
        <v>0</v>
      </c>
      <c r="Y15" s="10">
        <f>((CONFIG!$G20*Commandes!Y15)+IF(ROUND((Y$8-CONFIG!$D$7)/31,0)&gt;=(CONFIG!$E20+CONFIG!$F20),INDEX(Commandes!$D15:$DG15,,COLUMN(Y$8)-COLUMN($D$8)+1-(CONFIG!$E20+CONFIG!$F20)),0)*CONFIG!$H20)*CONFIG!$D20</f>
        <v>0</v>
      </c>
      <c r="Z15" s="10">
        <f>((CONFIG!$G20*Commandes!Z15)+IF(ROUND((Z$8-CONFIG!$D$7)/31,0)&gt;=(CONFIG!$E20+CONFIG!$F20),INDEX(Commandes!$D15:$DG15,,COLUMN(Z$8)-COLUMN($D$8)+1-(CONFIG!$E20+CONFIG!$F20)),0)*CONFIG!$H20)*CONFIG!$D20</f>
        <v>0</v>
      </c>
      <c r="AA15" s="10">
        <f>((CONFIG!$G20*Commandes!AA15)+IF(ROUND((AA$8-CONFIG!$D$7)/31,0)&gt;=(CONFIG!$E20+CONFIG!$F20),INDEX(Commandes!$D15:$DG15,,COLUMN(AA$8)-COLUMN($D$8)+1-(CONFIG!$E20+CONFIG!$F20)),0)*CONFIG!$H20)*CONFIG!$D20</f>
        <v>0</v>
      </c>
      <c r="AB15" s="10">
        <f>((CONFIG!$G20*Commandes!AB15)+IF(ROUND((AB$8-CONFIG!$D$7)/31,0)&gt;=(CONFIG!$E20+CONFIG!$F20),INDEX(Commandes!$D15:$DG15,,COLUMN(AB$8)-COLUMN($D$8)+1-(CONFIG!$E20+CONFIG!$F20)),0)*CONFIG!$H20)*CONFIG!$D20</f>
        <v>0</v>
      </c>
      <c r="AC15" s="10">
        <f>((CONFIG!$G20*Commandes!AC15)+IF(ROUND((AC$8-CONFIG!$D$7)/31,0)&gt;=(CONFIG!$E20+CONFIG!$F20),INDEX(Commandes!$D15:$DG15,,COLUMN(AC$8)-COLUMN($D$8)+1-(CONFIG!$E20+CONFIG!$F20)),0)*CONFIG!$H20)*CONFIG!$D20</f>
        <v>0</v>
      </c>
      <c r="AD15" s="10">
        <f>((CONFIG!$G20*Commandes!AD15)+IF(ROUND((AD$8-CONFIG!$D$7)/31,0)&gt;=(CONFIG!$E20+CONFIG!$F20),INDEX(Commandes!$D15:$DG15,,COLUMN(AD$8)-COLUMN($D$8)+1-(CONFIG!$E20+CONFIG!$F20)),0)*CONFIG!$H20)*CONFIG!$D20</f>
        <v>0</v>
      </c>
      <c r="AE15" s="10">
        <f>((CONFIG!$G20*Commandes!AE15)+IF(ROUND((AE$8-CONFIG!$D$7)/31,0)&gt;=(CONFIG!$E20+CONFIG!$F20),INDEX(Commandes!$D15:$DG15,,COLUMN(AE$8)-COLUMN($D$8)+1-(CONFIG!$E20+CONFIG!$F20)),0)*CONFIG!$H20)*CONFIG!$D20</f>
        <v>0</v>
      </c>
      <c r="AF15" s="10">
        <f>((CONFIG!$G20*Commandes!AF15)+IF(ROUND((AF$8-CONFIG!$D$7)/31,0)&gt;=(CONFIG!$E20+CONFIG!$F20),INDEX(Commandes!$D15:$DG15,,COLUMN(AF$8)-COLUMN($D$8)+1-(CONFIG!$E20+CONFIG!$F20)),0)*CONFIG!$H20)*CONFIG!$D20</f>
        <v>0</v>
      </c>
      <c r="AG15" s="10">
        <f>((CONFIG!$G20*Commandes!AG15)+IF(ROUND((AG$8-CONFIG!$D$7)/31,0)&gt;=(CONFIG!$E20+CONFIG!$F20),INDEX(Commandes!$D15:$DG15,,COLUMN(AG$8)-COLUMN($D$8)+1-(CONFIG!$E20+CONFIG!$F20)),0)*CONFIG!$H20)*CONFIG!$D20</f>
        <v>0</v>
      </c>
      <c r="AH15" s="10">
        <f>((CONFIG!$G20*Commandes!AH15)+IF(ROUND((AH$8-CONFIG!$D$7)/31,0)&gt;=(CONFIG!$E20+CONFIG!$F20),INDEX(Commandes!$D15:$DG15,,COLUMN(AH$8)-COLUMN($D$8)+1-(CONFIG!$E20+CONFIG!$F20)),0)*CONFIG!$H20)*CONFIG!$D20</f>
        <v>0</v>
      </c>
      <c r="AI15" s="10">
        <f>((CONFIG!$G20*Commandes!AI15)+IF(ROUND((AI$8-CONFIG!$D$7)/31,0)&gt;=(CONFIG!$E20+CONFIG!$F20),INDEX(Commandes!$D15:$DG15,,COLUMN(AI$8)-COLUMN($D$8)+1-(CONFIG!$E20+CONFIG!$F20)),0)*CONFIG!$H20)*CONFIG!$D20</f>
        <v>0</v>
      </c>
      <c r="AJ15" s="10">
        <f>((CONFIG!$G20*Commandes!AJ15)+IF(ROUND((AJ$8-CONFIG!$D$7)/31,0)&gt;=(CONFIG!$E20+CONFIG!$F20),INDEX(Commandes!$D15:$DG15,,COLUMN(AJ$8)-COLUMN($D$8)+1-(CONFIG!$E20+CONFIG!$F20)),0)*CONFIG!$H20)*CONFIG!$D20</f>
        <v>0</v>
      </c>
      <c r="AK15" s="10">
        <f>((CONFIG!$G20*Commandes!AK15)+IF(ROUND((AK$8-CONFIG!$D$7)/31,0)&gt;=(CONFIG!$E20+CONFIG!$F20),INDEX(Commandes!$D15:$DG15,,COLUMN(AK$8)-COLUMN($D$8)+1-(CONFIG!$E20+CONFIG!$F20)),0)*CONFIG!$H20)*CONFIG!$D20</f>
        <v>0</v>
      </c>
      <c r="AL15" s="10">
        <f>((CONFIG!$G20*Commandes!AL15)+IF(ROUND((AL$8-CONFIG!$D$7)/31,0)&gt;=(CONFIG!$E20+CONFIG!$F20),INDEX(Commandes!$D15:$DG15,,COLUMN(AL$8)-COLUMN($D$8)+1-(CONFIG!$E20+CONFIG!$F20)),0)*CONFIG!$H20)*CONFIG!$D20</f>
        <v>0</v>
      </c>
      <c r="AM15" s="10">
        <f>((CONFIG!$G20*Commandes!AM15)+IF(ROUND((AM$8-CONFIG!$D$7)/31,0)&gt;=(CONFIG!$E20+CONFIG!$F20),INDEX(Commandes!$D15:$DG15,,COLUMN(AM$8)-COLUMN($D$8)+1-(CONFIG!$E20+CONFIG!$F20)),0)*CONFIG!$H20)*CONFIG!$D20</f>
        <v>0</v>
      </c>
      <c r="AN15" s="10">
        <f>((CONFIG!$G20*Commandes!AN15)+IF(ROUND((AN$8-CONFIG!$D$7)/31,0)&gt;=(CONFIG!$E20+CONFIG!$F20),INDEX(Commandes!$D15:$DG15,,COLUMN(AN$8)-COLUMN($D$8)+1-(CONFIG!$E20+CONFIG!$F20)),0)*CONFIG!$H20)*CONFIG!$D20</f>
        <v>0</v>
      </c>
      <c r="AO15" s="10">
        <f>((CONFIG!$G20*Commandes!AO15)+IF(ROUND((AO$8-CONFIG!$D$7)/31,0)&gt;=(CONFIG!$E20+CONFIG!$F20),INDEX(Commandes!$D15:$DG15,,COLUMN(AO$8)-COLUMN($D$8)+1-(CONFIG!$E20+CONFIG!$F20)),0)*CONFIG!$H20)*CONFIG!$D20</f>
        <v>0</v>
      </c>
      <c r="AP15" s="10">
        <f>((CONFIG!$G20*Commandes!AP15)+IF(ROUND((AP$8-CONFIG!$D$7)/31,0)&gt;=(CONFIG!$E20+CONFIG!$F20),INDEX(Commandes!$D15:$DG15,,COLUMN(AP$8)-COLUMN($D$8)+1-(CONFIG!$E20+CONFIG!$F20)),0)*CONFIG!$H20)*CONFIG!$D20</f>
        <v>0</v>
      </c>
      <c r="AQ15" s="10">
        <f>((CONFIG!$G20*Commandes!AQ15)+IF(ROUND((AQ$8-CONFIG!$D$7)/31,0)&gt;=(CONFIG!$E20+CONFIG!$F20),INDEX(Commandes!$D15:$DG15,,COLUMN(AQ$8)-COLUMN($D$8)+1-(CONFIG!$E20+CONFIG!$F20)),0)*CONFIG!$H20)*CONFIG!$D20</f>
        <v>0</v>
      </c>
      <c r="AR15" s="10">
        <f>((CONFIG!$G20*Commandes!AR15)+IF(ROUND((AR$8-CONFIG!$D$7)/31,0)&gt;=(CONFIG!$E20+CONFIG!$F20),INDEX(Commandes!$D15:$DG15,,COLUMN(AR$8)-COLUMN($D$8)+1-(CONFIG!$E20+CONFIG!$F20)),0)*CONFIG!$H20)*CONFIG!$D20</f>
        <v>0</v>
      </c>
      <c r="AS15" s="10">
        <f>((CONFIG!$G20*Commandes!AS15)+IF(ROUND((AS$8-CONFIG!$D$7)/31,0)&gt;=(CONFIG!$E20+CONFIG!$F20),INDEX(Commandes!$D15:$DG15,,COLUMN(AS$8)-COLUMN($D$8)+1-(CONFIG!$E20+CONFIG!$F20)),0)*CONFIG!$H20)*CONFIG!$D20</f>
        <v>0</v>
      </c>
      <c r="AT15" s="10">
        <f>((CONFIG!$G20*Commandes!AT15)+IF(ROUND((AT$8-CONFIG!$D$7)/31,0)&gt;=(CONFIG!$E20+CONFIG!$F20),INDEX(Commandes!$D15:$DG15,,COLUMN(AT$8)-COLUMN($D$8)+1-(CONFIG!$E20+CONFIG!$F20)),0)*CONFIG!$H20)*CONFIG!$D20</f>
        <v>0</v>
      </c>
      <c r="AU15" s="10">
        <f>((CONFIG!$G20*Commandes!AU15)+IF(ROUND((AU$8-CONFIG!$D$7)/31,0)&gt;=(CONFIG!$E20+CONFIG!$F20),INDEX(Commandes!$D15:$DG15,,COLUMN(AU$8)-COLUMN($D$8)+1-(CONFIG!$E20+CONFIG!$F20)),0)*CONFIG!$H20)*CONFIG!$D20</f>
        <v>0</v>
      </c>
      <c r="AV15" s="10">
        <f>((CONFIG!$G20*Commandes!AV15)+IF(ROUND((AV$8-CONFIG!$D$7)/31,0)&gt;=(CONFIG!$E20+CONFIG!$F20),INDEX(Commandes!$D15:$DG15,,COLUMN(AV$8)-COLUMN($D$8)+1-(CONFIG!$E20+CONFIG!$F20)),0)*CONFIG!$H20)*CONFIG!$D20</f>
        <v>0</v>
      </c>
      <c r="AW15" s="10">
        <f>((CONFIG!$G20*Commandes!AW15)+IF(ROUND((AW$8-CONFIG!$D$7)/31,0)&gt;=(CONFIG!$E20+CONFIG!$F20),INDEX(Commandes!$D15:$DG15,,COLUMN(AW$8)-COLUMN($D$8)+1-(CONFIG!$E20+CONFIG!$F20)),0)*CONFIG!$H20)*CONFIG!$D20</f>
        <v>0</v>
      </c>
      <c r="AX15" s="10">
        <f>((CONFIG!$G20*Commandes!AX15)+IF(ROUND((AX$8-CONFIG!$D$7)/31,0)&gt;=(CONFIG!$E20+CONFIG!$F20),INDEX(Commandes!$D15:$DG15,,COLUMN(AX$8)-COLUMN($D$8)+1-(CONFIG!$E20+CONFIG!$F20)),0)*CONFIG!$H20)*CONFIG!$D20</f>
        <v>0</v>
      </c>
      <c r="AY15" s="10">
        <f>((CONFIG!$G20*Commandes!AY15)+IF(ROUND((AY$8-CONFIG!$D$7)/31,0)&gt;=(CONFIG!$E20+CONFIG!$F20),INDEX(Commandes!$D15:$DG15,,COLUMN(AY$8)-COLUMN($D$8)+1-(CONFIG!$E20+CONFIG!$F20)),0)*CONFIG!$H20)*CONFIG!$D20</f>
        <v>0</v>
      </c>
      <c r="AZ15" s="10">
        <f>((CONFIG!$G20*Commandes!AZ15)+IF(ROUND((AZ$8-CONFIG!$D$7)/31,0)&gt;=(CONFIG!$E20+CONFIG!$F20),INDEX(Commandes!$D15:$DG15,,COLUMN(AZ$8)-COLUMN($D$8)+1-(CONFIG!$E20+CONFIG!$F20)),0)*CONFIG!$H20)*CONFIG!$D20</f>
        <v>0</v>
      </c>
      <c r="BA15" s="10">
        <f>((CONFIG!$G20*Commandes!BA15)+IF(ROUND((BA$8-CONFIG!$D$7)/31,0)&gt;=(CONFIG!$E20+CONFIG!$F20),INDEX(Commandes!$D15:$DG15,,COLUMN(BA$8)-COLUMN($D$8)+1-(CONFIG!$E20+CONFIG!$F20)),0)*CONFIG!$H20)*CONFIG!$D20</f>
        <v>0</v>
      </c>
      <c r="BB15" s="10">
        <f>((CONFIG!$G20*Commandes!BB15)+IF(ROUND((BB$8-CONFIG!$D$7)/31,0)&gt;=(CONFIG!$E20+CONFIG!$F20),INDEX(Commandes!$D15:$DG15,,COLUMN(BB$8)-COLUMN($D$8)+1-(CONFIG!$E20+CONFIG!$F20)),0)*CONFIG!$H20)*CONFIG!$D20</f>
        <v>0</v>
      </c>
      <c r="BC15" s="10">
        <f>((CONFIG!$G20*Commandes!BC15)+IF(ROUND((BC$8-CONFIG!$D$7)/31,0)&gt;=(CONFIG!$E20+CONFIG!$F20),INDEX(Commandes!$D15:$DG15,,COLUMN(BC$8)-COLUMN($D$8)+1-(CONFIG!$E20+CONFIG!$F20)),0)*CONFIG!$H20)*CONFIG!$D20</f>
        <v>0</v>
      </c>
      <c r="BD15" s="10">
        <f>((CONFIG!$G20*Commandes!BD15)+IF(ROUND((BD$8-CONFIG!$D$7)/31,0)&gt;=(CONFIG!$E20+CONFIG!$F20),INDEX(Commandes!$D15:$DG15,,COLUMN(BD$8)-COLUMN($D$8)+1-(CONFIG!$E20+CONFIG!$F20)),0)*CONFIG!$H20)*CONFIG!$D20</f>
        <v>0</v>
      </c>
      <c r="BE15" s="10">
        <f>((CONFIG!$G20*Commandes!BE15)+IF(ROUND((BE$8-CONFIG!$D$7)/31,0)&gt;=(CONFIG!$E20+CONFIG!$F20),INDEX(Commandes!$D15:$DG15,,COLUMN(BE$8)-COLUMN($D$8)+1-(CONFIG!$E20+CONFIG!$F20)),0)*CONFIG!$H20)*CONFIG!$D20</f>
        <v>0</v>
      </c>
      <c r="BF15" s="10">
        <f>((CONFIG!$G20*Commandes!BF15)+IF(ROUND((BF$8-CONFIG!$D$7)/31,0)&gt;=(CONFIG!$E20+CONFIG!$F20),INDEX(Commandes!$D15:$DG15,,COLUMN(BF$8)-COLUMN($D$8)+1-(CONFIG!$E20+CONFIG!$F20)),0)*CONFIG!$H20)*CONFIG!$D20</f>
        <v>0</v>
      </c>
      <c r="BG15" s="10">
        <f>((CONFIG!$G20*Commandes!BG15)+IF(ROUND((BG$8-CONFIG!$D$7)/31,0)&gt;=(CONFIG!$E20+CONFIG!$F20),INDEX(Commandes!$D15:$DG15,,COLUMN(BG$8)-COLUMN($D$8)+1-(CONFIG!$E20+CONFIG!$F20)),0)*CONFIG!$H20)*CONFIG!$D20</f>
        <v>0</v>
      </c>
      <c r="BH15" s="10">
        <f>((CONFIG!$G20*Commandes!BH15)+IF(ROUND((BH$8-CONFIG!$D$7)/31,0)&gt;=(CONFIG!$E20+CONFIG!$F20),INDEX(Commandes!$D15:$DG15,,COLUMN(BH$8)-COLUMN($D$8)+1-(CONFIG!$E20+CONFIG!$F20)),0)*CONFIG!$H20)*CONFIG!$D20</f>
        <v>0</v>
      </c>
      <c r="BI15" s="10">
        <f>((CONFIG!$G20*Commandes!BI15)+IF(ROUND((BI$8-CONFIG!$D$7)/31,0)&gt;=(CONFIG!$E20+CONFIG!$F20),INDEX(Commandes!$D15:$DG15,,COLUMN(BI$8)-COLUMN($D$8)+1-(CONFIG!$E20+CONFIG!$F20)),0)*CONFIG!$H20)*CONFIG!$D20</f>
        <v>0</v>
      </c>
      <c r="BJ15" s="10">
        <f>((CONFIG!$G20*Commandes!BJ15)+IF(ROUND((BJ$8-CONFIG!$D$7)/31,0)&gt;=(CONFIG!$E20+CONFIG!$F20),INDEX(Commandes!$D15:$DG15,,COLUMN(BJ$8)-COLUMN($D$8)+1-(CONFIG!$E20+CONFIG!$F20)),0)*CONFIG!$H20)*CONFIG!$D20</f>
        <v>0</v>
      </c>
      <c r="BK15" s="10">
        <f>((CONFIG!$G20*Commandes!BK15)+IF(ROUND((BK$8-CONFIG!$D$7)/31,0)&gt;=(CONFIG!$E20+CONFIG!$F20),INDEX(Commandes!$D15:$DG15,,COLUMN(BK$8)-COLUMN($D$8)+1-(CONFIG!$E20+CONFIG!$F20)),0)*CONFIG!$H20)*CONFIG!$D20</f>
        <v>0</v>
      </c>
      <c r="BL15" s="10">
        <f>((CONFIG!$G20*Commandes!BL15)+IF(ROUND((BL$8-CONFIG!$D$7)/31,0)&gt;=(CONFIG!$E20+CONFIG!$F20),INDEX(Commandes!$D15:$DG15,,COLUMN(BL$8)-COLUMN($D$8)+1-(CONFIG!$E20+CONFIG!$F20)),0)*CONFIG!$H20)*CONFIG!$D20</f>
        <v>0</v>
      </c>
      <c r="BM15" s="10">
        <f>((CONFIG!$G20*Commandes!BM15)+IF(ROUND((BM$8-CONFIG!$D$7)/31,0)&gt;=(CONFIG!$E20+CONFIG!$F20),INDEX(Commandes!$D15:$DG15,,COLUMN(BM$8)-COLUMN($D$8)+1-(CONFIG!$E20+CONFIG!$F20)),0)*CONFIG!$H20)*CONFIG!$D20</f>
        <v>0</v>
      </c>
      <c r="BN15" s="10">
        <f>((CONFIG!$G20*Commandes!BN15)+IF(ROUND((BN$8-CONFIG!$D$7)/31,0)&gt;=(CONFIG!$E20+CONFIG!$F20),INDEX(Commandes!$D15:$DG15,,COLUMN(BN$8)-COLUMN($D$8)+1-(CONFIG!$E20+CONFIG!$F20)),0)*CONFIG!$H20)*CONFIG!$D20</f>
        <v>0</v>
      </c>
      <c r="BO15" s="10">
        <f>((CONFIG!$G20*Commandes!BO15)+IF(ROUND((BO$8-CONFIG!$D$7)/31,0)&gt;=(CONFIG!$E20+CONFIG!$F20),INDEX(Commandes!$D15:$DG15,,COLUMN(BO$8)-COLUMN($D$8)+1-(CONFIG!$E20+CONFIG!$F20)),0)*CONFIG!$H20)*CONFIG!$D20</f>
        <v>0</v>
      </c>
      <c r="BP15" s="10">
        <f>((CONFIG!$G20*Commandes!BP15)+IF(ROUND((BP$8-CONFIG!$D$7)/31,0)&gt;=(CONFIG!$E20+CONFIG!$F20),INDEX(Commandes!$D15:$DG15,,COLUMN(BP$8)-COLUMN($D$8)+1-(CONFIG!$E20+CONFIG!$F20)),0)*CONFIG!$H20)*CONFIG!$D20</f>
        <v>0</v>
      </c>
      <c r="BQ15" s="10">
        <f>((CONFIG!$G20*Commandes!BQ15)+IF(ROUND((BQ$8-CONFIG!$D$7)/31,0)&gt;=(CONFIG!$E20+CONFIG!$F20),INDEX(Commandes!$D15:$DG15,,COLUMN(BQ$8)-COLUMN($D$8)+1-(CONFIG!$E20+CONFIG!$F20)),0)*CONFIG!$H20)*CONFIG!$D20</f>
        <v>0</v>
      </c>
      <c r="BR15" s="10">
        <f>((CONFIG!$G20*Commandes!BR15)+IF(ROUND((BR$8-CONFIG!$D$7)/31,0)&gt;=(CONFIG!$E20+CONFIG!$F20),INDEX(Commandes!$D15:$DG15,,COLUMN(BR$8)-COLUMN($D$8)+1-(CONFIG!$E20+CONFIG!$F20)),0)*CONFIG!$H20)*CONFIG!$D20</f>
        <v>0</v>
      </c>
      <c r="BS15" s="10">
        <f>((CONFIG!$G20*Commandes!BS15)+IF(ROUND((BS$8-CONFIG!$D$7)/31,0)&gt;=(CONFIG!$E20+CONFIG!$F20),INDEX(Commandes!$D15:$DG15,,COLUMN(BS$8)-COLUMN($D$8)+1-(CONFIG!$E20+CONFIG!$F20)),0)*CONFIG!$H20)*CONFIG!$D20</f>
        <v>0</v>
      </c>
      <c r="BT15" s="10">
        <f>((CONFIG!$G20*Commandes!BT15)+IF(ROUND((BT$8-CONFIG!$D$7)/31,0)&gt;=(CONFIG!$E20+CONFIG!$F20),INDEX(Commandes!$D15:$DG15,,COLUMN(BT$8)-COLUMN($D$8)+1-(CONFIG!$E20+CONFIG!$F20)),0)*CONFIG!$H20)*CONFIG!$D20</f>
        <v>0</v>
      </c>
      <c r="BU15" s="10">
        <f>((CONFIG!$G20*Commandes!BU15)+IF(ROUND((BU$8-CONFIG!$D$7)/31,0)&gt;=(CONFIG!$E20+CONFIG!$F20),INDEX(Commandes!$D15:$DG15,,COLUMN(BU$8)-COLUMN($D$8)+1-(CONFIG!$E20+CONFIG!$F20)),0)*CONFIG!$H20)*CONFIG!$D20</f>
        <v>0</v>
      </c>
      <c r="BV15" s="10">
        <f>((CONFIG!$G20*Commandes!BV15)+IF(ROUND((BV$8-CONFIG!$D$7)/31,0)&gt;=(CONFIG!$E20+CONFIG!$F20),INDEX(Commandes!$D15:$DG15,,COLUMN(BV$8)-COLUMN($D$8)+1-(CONFIG!$E20+CONFIG!$F20)),0)*CONFIG!$H20)*CONFIG!$D20</f>
        <v>0</v>
      </c>
      <c r="BW15" s="10">
        <f>((CONFIG!$G20*Commandes!BW15)+IF(ROUND((BW$8-CONFIG!$D$7)/31,0)&gt;=(CONFIG!$E20+CONFIG!$F20),INDEX(Commandes!$D15:$DG15,,COLUMN(BW$8)-COLUMN($D$8)+1-(CONFIG!$E20+CONFIG!$F20)),0)*CONFIG!$H20)*CONFIG!$D20</f>
        <v>0</v>
      </c>
      <c r="BX15" s="10">
        <f>((CONFIG!$G20*Commandes!BX15)+IF(ROUND((BX$8-CONFIG!$D$7)/31,0)&gt;=(CONFIG!$E20+CONFIG!$F20),INDEX(Commandes!$D15:$DG15,,COLUMN(BX$8)-COLUMN($D$8)+1-(CONFIG!$E20+CONFIG!$F20)),0)*CONFIG!$H20)*CONFIG!$D20</f>
        <v>0</v>
      </c>
      <c r="BY15" s="10">
        <f>((CONFIG!$G20*Commandes!BY15)+IF(ROUND((BY$8-CONFIG!$D$7)/31,0)&gt;=(CONFIG!$E20+CONFIG!$F20),INDEX(Commandes!$D15:$DG15,,COLUMN(BY$8)-COLUMN($D$8)+1-(CONFIG!$E20+CONFIG!$F20)),0)*CONFIG!$H20)*CONFIG!$D20</f>
        <v>0</v>
      </c>
      <c r="BZ15" s="10">
        <f>((CONFIG!$G20*Commandes!BZ15)+IF(ROUND((BZ$8-CONFIG!$D$7)/31,0)&gt;=(CONFIG!$E20+CONFIG!$F20),INDEX(Commandes!$D15:$DG15,,COLUMN(BZ$8)-COLUMN($D$8)+1-(CONFIG!$E20+CONFIG!$F20)),0)*CONFIG!$H20)*CONFIG!$D20</f>
        <v>0</v>
      </c>
      <c r="CA15" s="10">
        <f>((CONFIG!$G20*Commandes!CA15)+IF(ROUND((CA$8-CONFIG!$D$7)/31,0)&gt;=(CONFIG!$E20+CONFIG!$F20),INDEX(Commandes!$D15:$DG15,,COLUMN(CA$8)-COLUMN($D$8)+1-(CONFIG!$E20+CONFIG!$F20)),0)*CONFIG!$H20)*CONFIG!$D20</f>
        <v>0</v>
      </c>
      <c r="CB15" s="10">
        <f>((CONFIG!$G20*Commandes!CB15)+IF(ROUND((CB$8-CONFIG!$D$7)/31,0)&gt;=(CONFIG!$E20+CONFIG!$F20),INDEX(Commandes!$D15:$DG15,,COLUMN(CB$8)-COLUMN($D$8)+1-(CONFIG!$E20+CONFIG!$F20)),0)*CONFIG!$H20)*CONFIG!$D20</f>
        <v>0</v>
      </c>
      <c r="CC15" s="10">
        <f>((CONFIG!$G20*Commandes!CC15)+IF(ROUND((CC$8-CONFIG!$D$7)/31,0)&gt;=(CONFIG!$E20+CONFIG!$F20),INDEX(Commandes!$D15:$DG15,,COLUMN(CC$8)-COLUMN($D$8)+1-(CONFIG!$E20+CONFIG!$F20)),0)*CONFIG!$H20)*CONFIG!$D20</f>
        <v>0</v>
      </c>
      <c r="CD15" s="10">
        <f>((CONFIG!$G20*Commandes!CD15)+IF(ROUND((CD$8-CONFIG!$D$7)/31,0)&gt;=(CONFIG!$E20+CONFIG!$F20),INDEX(Commandes!$D15:$DG15,,COLUMN(CD$8)-COLUMN($D$8)+1-(CONFIG!$E20+CONFIG!$F20)),0)*CONFIG!$H20)*CONFIG!$D20</f>
        <v>0</v>
      </c>
      <c r="CE15" s="10">
        <f>((CONFIG!$G20*Commandes!CE15)+IF(ROUND((CE$8-CONFIG!$D$7)/31,0)&gt;=(CONFIG!$E20+CONFIG!$F20),INDEX(Commandes!$D15:$DG15,,COLUMN(CE$8)-COLUMN($D$8)+1-(CONFIG!$E20+CONFIG!$F20)),0)*CONFIG!$H20)*CONFIG!$D20</f>
        <v>0</v>
      </c>
      <c r="CF15" s="10">
        <f>((CONFIG!$G20*Commandes!CF15)+IF(ROUND((CF$8-CONFIG!$D$7)/31,0)&gt;=(CONFIG!$E20+CONFIG!$F20),INDEX(Commandes!$D15:$DG15,,COLUMN(CF$8)-COLUMN($D$8)+1-(CONFIG!$E20+CONFIG!$F20)),0)*CONFIG!$H20)*CONFIG!$D20</f>
        <v>0</v>
      </c>
      <c r="CG15" s="10">
        <f>((CONFIG!$G20*Commandes!CG15)+IF(ROUND((CG$8-CONFIG!$D$7)/31,0)&gt;=(CONFIG!$E20+CONFIG!$F20),INDEX(Commandes!$D15:$DG15,,COLUMN(CG$8)-COLUMN($D$8)+1-(CONFIG!$E20+CONFIG!$F20)),0)*CONFIG!$H20)*CONFIG!$D20</f>
        <v>0</v>
      </c>
      <c r="CH15" s="10">
        <f>((CONFIG!$G20*Commandes!CH15)+IF(ROUND((CH$8-CONFIG!$D$7)/31,0)&gt;=(CONFIG!$E20+CONFIG!$F20),INDEX(Commandes!$D15:$DG15,,COLUMN(CH$8)-COLUMN($D$8)+1-(CONFIG!$E20+CONFIG!$F20)),0)*CONFIG!$H20)*CONFIG!$D20</f>
        <v>0</v>
      </c>
      <c r="CI15" s="10">
        <f>((CONFIG!$G20*Commandes!CI15)+IF(ROUND((CI$8-CONFIG!$D$7)/31,0)&gt;=(CONFIG!$E20+CONFIG!$F20),INDEX(Commandes!$D15:$DG15,,COLUMN(CI$8)-COLUMN($D$8)+1-(CONFIG!$E20+CONFIG!$F20)),0)*CONFIG!$H20)*CONFIG!$D20</f>
        <v>0</v>
      </c>
      <c r="CJ15" s="10">
        <f>((CONFIG!$G20*Commandes!CJ15)+IF(ROUND((CJ$8-CONFIG!$D$7)/31,0)&gt;=(CONFIG!$E20+CONFIG!$F20),INDEX(Commandes!$D15:$DG15,,COLUMN(CJ$8)-COLUMN($D$8)+1-(CONFIG!$E20+CONFIG!$F20)),0)*CONFIG!$H20)*CONFIG!$D20</f>
        <v>0</v>
      </c>
      <c r="CK15" s="10">
        <f>((CONFIG!$G20*Commandes!CK15)+IF(ROUND((CK$8-CONFIG!$D$7)/31,0)&gt;=(CONFIG!$E20+CONFIG!$F20),INDEX(Commandes!$D15:$DG15,,COLUMN(CK$8)-COLUMN($D$8)+1-(CONFIG!$E20+CONFIG!$F20)),0)*CONFIG!$H20)*CONFIG!$D20</f>
        <v>0</v>
      </c>
      <c r="CL15" s="10">
        <f>((CONFIG!$G20*Commandes!CL15)+IF(ROUND((CL$8-CONFIG!$D$7)/31,0)&gt;=(CONFIG!$E20+CONFIG!$F20),INDEX(Commandes!$D15:$DG15,,COLUMN(CL$8)-COLUMN($D$8)+1-(CONFIG!$E20+CONFIG!$F20)),0)*CONFIG!$H20)*CONFIG!$D20</f>
        <v>0</v>
      </c>
      <c r="CM15" s="10">
        <f>((CONFIG!$G20*Commandes!CM15)+IF(ROUND((CM$8-CONFIG!$D$7)/31,0)&gt;=(CONFIG!$E20+CONFIG!$F20),INDEX(Commandes!$D15:$DG15,,COLUMN(CM$8)-COLUMN($D$8)+1-(CONFIG!$E20+CONFIG!$F20)),0)*CONFIG!$H20)*CONFIG!$D20</f>
        <v>0</v>
      </c>
      <c r="CN15" s="10">
        <f>((CONFIG!$G20*Commandes!CN15)+IF(ROUND((CN$8-CONFIG!$D$7)/31,0)&gt;=(CONFIG!$E20+CONFIG!$F20),INDEX(Commandes!$D15:$DG15,,COLUMN(CN$8)-COLUMN($D$8)+1-(CONFIG!$E20+CONFIG!$F20)),0)*CONFIG!$H20)*CONFIG!$D20</f>
        <v>0</v>
      </c>
      <c r="CO15" s="10">
        <f>((CONFIG!$G20*Commandes!CO15)+IF(ROUND((CO$8-CONFIG!$D$7)/31,0)&gt;=(CONFIG!$E20+CONFIG!$F20),INDEX(Commandes!$D15:$DG15,,COLUMN(CO$8)-COLUMN($D$8)+1-(CONFIG!$E20+CONFIG!$F20)),0)*CONFIG!$H20)*CONFIG!$D20</f>
        <v>0</v>
      </c>
      <c r="CP15" s="10">
        <f>((CONFIG!$G20*Commandes!CP15)+IF(ROUND((CP$8-CONFIG!$D$7)/31,0)&gt;=(CONFIG!$E20+CONFIG!$F20),INDEX(Commandes!$D15:$DG15,,COLUMN(CP$8)-COLUMN($D$8)+1-(CONFIG!$E20+CONFIG!$F20)),0)*CONFIG!$H20)*CONFIG!$D20</f>
        <v>0</v>
      </c>
      <c r="CQ15" s="10">
        <f>((CONFIG!$G20*Commandes!CQ15)+IF(ROUND((CQ$8-CONFIG!$D$7)/31,0)&gt;=(CONFIG!$E20+CONFIG!$F20),INDEX(Commandes!$D15:$DG15,,COLUMN(CQ$8)-COLUMN($D$8)+1-(CONFIG!$E20+CONFIG!$F20)),0)*CONFIG!$H20)*CONFIG!$D20</f>
        <v>0</v>
      </c>
      <c r="CR15" s="10">
        <f>((CONFIG!$G20*Commandes!CR15)+IF(ROUND((CR$8-CONFIG!$D$7)/31,0)&gt;=(CONFIG!$E20+CONFIG!$F20),INDEX(Commandes!$D15:$DG15,,COLUMN(CR$8)-COLUMN($D$8)+1-(CONFIG!$E20+CONFIG!$F20)),0)*CONFIG!$H20)*CONFIG!$D20</f>
        <v>0</v>
      </c>
      <c r="CS15" s="10">
        <f>((CONFIG!$G20*Commandes!CS15)+IF(ROUND((CS$8-CONFIG!$D$7)/31,0)&gt;=(CONFIG!$E20+CONFIG!$F20),INDEX(Commandes!$D15:$DG15,,COLUMN(CS$8)-COLUMN($D$8)+1-(CONFIG!$E20+CONFIG!$F20)),0)*CONFIG!$H20)*CONFIG!$D20</f>
        <v>0</v>
      </c>
      <c r="CT15" s="10">
        <f>((CONFIG!$G20*Commandes!CT15)+IF(ROUND((CT$8-CONFIG!$D$7)/31,0)&gt;=(CONFIG!$E20+CONFIG!$F20),INDEX(Commandes!$D15:$DG15,,COLUMN(CT$8)-COLUMN($D$8)+1-(CONFIG!$E20+CONFIG!$F20)),0)*CONFIG!$H20)*CONFIG!$D20</f>
        <v>0</v>
      </c>
      <c r="CU15" s="10">
        <f>((CONFIG!$G20*Commandes!CU15)+IF(ROUND((CU$8-CONFIG!$D$7)/31,0)&gt;=(CONFIG!$E20+CONFIG!$F20),INDEX(Commandes!$D15:$DG15,,COLUMN(CU$8)-COLUMN($D$8)+1-(CONFIG!$E20+CONFIG!$F20)),0)*CONFIG!$H20)*CONFIG!$D20</f>
        <v>0</v>
      </c>
      <c r="CV15" s="10">
        <f>((CONFIG!$G20*Commandes!CV15)+IF(ROUND((CV$8-CONFIG!$D$7)/31,0)&gt;=(CONFIG!$E20+CONFIG!$F20),INDEX(Commandes!$D15:$DG15,,COLUMN(CV$8)-COLUMN($D$8)+1-(CONFIG!$E20+CONFIG!$F20)),0)*CONFIG!$H20)*CONFIG!$D20</f>
        <v>0</v>
      </c>
      <c r="CW15" s="10">
        <f>((CONFIG!$G20*Commandes!CW15)+IF(ROUND((CW$8-CONFIG!$D$7)/31,0)&gt;=(CONFIG!$E20+CONFIG!$F20),INDEX(Commandes!$D15:$DG15,,COLUMN(CW$8)-COLUMN($D$8)+1-(CONFIG!$E20+CONFIG!$F20)),0)*CONFIG!$H20)*CONFIG!$D20</f>
        <v>0</v>
      </c>
      <c r="CX15" s="10">
        <f>((CONFIG!$G20*Commandes!CX15)+IF(ROUND((CX$8-CONFIG!$D$7)/31,0)&gt;=(CONFIG!$E20+CONFIG!$F20),INDEX(Commandes!$D15:$DG15,,COLUMN(CX$8)-COLUMN($D$8)+1-(CONFIG!$E20+CONFIG!$F20)),0)*CONFIG!$H20)*CONFIG!$D20</f>
        <v>0</v>
      </c>
      <c r="CY15" s="10">
        <f>((CONFIG!$G20*Commandes!CY15)+IF(ROUND((CY$8-CONFIG!$D$7)/31,0)&gt;=(CONFIG!$E20+CONFIG!$F20),INDEX(Commandes!$D15:$DG15,,COLUMN(CY$8)-COLUMN($D$8)+1-(CONFIG!$E20+CONFIG!$F20)),0)*CONFIG!$H20)*CONFIG!$D20</f>
        <v>0</v>
      </c>
      <c r="CZ15" s="10">
        <f>((CONFIG!$G20*Commandes!CZ15)+IF(ROUND((CZ$8-CONFIG!$D$7)/31,0)&gt;=(CONFIG!$E20+CONFIG!$F20),INDEX(Commandes!$D15:$DG15,,COLUMN(CZ$8)-COLUMN($D$8)+1-(CONFIG!$E20+CONFIG!$F20)),0)*CONFIG!$H20)*CONFIG!$D20</f>
        <v>0</v>
      </c>
      <c r="DA15" s="10">
        <f>((CONFIG!$G20*Commandes!DA15)+IF(ROUND((DA$8-CONFIG!$D$7)/31,0)&gt;=(CONFIG!$E20+CONFIG!$F20),INDEX(Commandes!$D15:$DG15,,COLUMN(DA$8)-COLUMN($D$8)+1-(CONFIG!$E20+CONFIG!$F20)),0)*CONFIG!$H20)*CONFIG!$D20</f>
        <v>0</v>
      </c>
      <c r="DB15" s="10">
        <f>((CONFIG!$G20*Commandes!DB15)+IF(ROUND((DB$8-CONFIG!$D$7)/31,0)&gt;=(CONFIG!$E20+CONFIG!$F20),INDEX(Commandes!$D15:$DG15,,COLUMN(DB$8)-COLUMN($D$8)+1-(CONFIG!$E20+CONFIG!$F20)),0)*CONFIG!$H20)*CONFIG!$D20</f>
        <v>0</v>
      </c>
      <c r="DC15" s="10">
        <f>((CONFIG!$G20*Commandes!DC15)+IF(ROUND((DC$8-CONFIG!$D$7)/31,0)&gt;=(CONFIG!$E20+CONFIG!$F20),INDEX(Commandes!$D15:$DG15,,COLUMN(DC$8)-COLUMN($D$8)+1-(CONFIG!$E20+CONFIG!$F20)),0)*CONFIG!$H20)*CONFIG!$D20</f>
        <v>0</v>
      </c>
      <c r="DD15" s="10">
        <f>((CONFIG!$G20*Commandes!DD15)+IF(ROUND((DD$8-CONFIG!$D$7)/31,0)&gt;=(CONFIG!$E20+CONFIG!$F20),INDEX(Commandes!$D15:$DG15,,COLUMN(DD$8)-COLUMN($D$8)+1-(CONFIG!$E20+CONFIG!$F20)),0)*CONFIG!$H20)*CONFIG!$D20</f>
        <v>0</v>
      </c>
      <c r="DE15" s="10">
        <f>((CONFIG!$G20*Commandes!DE15)+IF(ROUND((DE$8-CONFIG!$D$7)/31,0)&gt;=(CONFIG!$E20+CONFIG!$F20),INDEX(Commandes!$D15:$DG15,,COLUMN(DE$8)-COLUMN($D$8)+1-(CONFIG!$E20+CONFIG!$F20)),0)*CONFIG!$H20)*CONFIG!$D20</f>
        <v>0</v>
      </c>
      <c r="DF15" s="10">
        <f>((CONFIG!$G20*Commandes!DF15)+IF(ROUND((DF$8-CONFIG!$D$7)/31,0)&gt;=(CONFIG!$E20+CONFIG!$F20),INDEX(Commandes!$D15:$DG15,,COLUMN(DF$8)-COLUMN($D$8)+1-(CONFIG!$E20+CONFIG!$F20)),0)*CONFIG!$H20)*CONFIG!$D20</f>
        <v>0</v>
      </c>
      <c r="DG15" s="10">
        <f>((CONFIG!$G20*Commandes!DG15)+IF(ROUND((DG$8-CONFIG!$D$7)/31,0)&gt;=(CONFIG!$E20+CONFIG!$F20),INDEX(Commandes!$D15:$DG15,,COLUMN(DG$8)-COLUMN($D$8)+1-(CONFIG!$E20+CONFIG!$F20)),0)*CONFIG!$H20)*CONFIG!$D20</f>
        <v>0</v>
      </c>
    </row>
    <row r="16">
      <c r="C16" s="6">
        <f>CONFIG!$C$21</f>
        <v>0</v>
      </c>
      <c r="D16" s="10">
        <f>((CONFIG!$G21*Commandes!D16)+IF(ROUND((D$8-CONFIG!$D$7)/31,0)&gt;=(CONFIG!$E21+CONFIG!$F21),INDEX(Commandes!$D16:$DG16,,COLUMN(D$8)-COLUMN($D$8)+1-(CONFIG!$E21+CONFIG!$F21)),0)*CONFIG!$H21)*CONFIG!$D21</f>
        <v>0</v>
      </c>
      <c r="E16" s="10">
        <f>((CONFIG!$G21*Commandes!E16)+IF(ROUND((E$8-CONFIG!$D$7)/31,0)&gt;=(CONFIG!$E21+CONFIG!$F21),INDEX(Commandes!$D16:$DG16,,COLUMN(E$8)-COLUMN($D$8)+1-(CONFIG!$E21+CONFIG!$F21)),0)*CONFIG!$H21)*CONFIG!$D21</f>
        <v>0</v>
      </c>
      <c r="F16" s="10">
        <f>((CONFIG!$G21*Commandes!F16)+IF(ROUND((F$8-CONFIG!$D$7)/31,0)&gt;=(CONFIG!$E21+CONFIG!$F21),INDEX(Commandes!$D16:$DG16,,COLUMN(F$8)-COLUMN($D$8)+1-(CONFIG!$E21+CONFIG!$F21)),0)*CONFIG!$H21)*CONFIG!$D21</f>
        <v>0</v>
      </c>
      <c r="G16" s="10">
        <f>((CONFIG!$G21*Commandes!G16)+IF(ROUND((G$8-CONFIG!$D$7)/31,0)&gt;=(CONFIG!$E21+CONFIG!$F21),INDEX(Commandes!$D16:$DG16,,COLUMN(G$8)-COLUMN($D$8)+1-(CONFIG!$E21+CONFIG!$F21)),0)*CONFIG!$H21)*CONFIG!$D21</f>
        <v>0</v>
      </c>
      <c r="H16" s="10">
        <f>((CONFIG!$G21*Commandes!H16)+IF(ROUND((H$8-CONFIG!$D$7)/31,0)&gt;=(CONFIG!$E21+CONFIG!$F21),INDEX(Commandes!$D16:$DG16,,COLUMN(H$8)-COLUMN($D$8)+1-(CONFIG!$E21+CONFIG!$F21)),0)*CONFIG!$H21)*CONFIG!$D21</f>
        <v>0</v>
      </c>
      <c r="I16" s="10">
        <f>((CONFIG!$G21*Commandes!I16)+IF(ROUND((I$8-CONFIG!$D$7)/31,0)&gt;=(CONFIG!$E21+CONFIG!$F21),INDEX(Commandes!$D16:$DG16,,COLUMN(I$8)-COLUMN($D$8)+1-(CONFIG!$E21+CONFIG!$F21)),0)*CONFIG!$H21)*CONFIG!$D21</f>
        <v>0</v>
      </c>
      <c r="J16" s="10">
        <f>((CONFIG!$G21*Commandes!J16)+IF(ROUND((J$8-CONFIG!$D$7)/31,0)&gt;=(CONFIG!$E21+CONFIG!$F21),INDEX(Commandes!$D16:$DG16,,COLUMN(J$8)-COLUMN($D$8)+1-(CONFIG!$E21+CONFIG!$F21)),0)*CONFIG!$H21)*CONFIG!$D21</f>
        <v>0</v>
      </c>
      <c r="K16" s="10">
        <f>((CONFIG!$G21*Commandes!K16)+IF(ROUND((K$8-CONFIG!$D$7)/31,0)&gt;=(CONFIG!$E21+CONFIG!$F21),INDEX(Commandes!$D16:$DG16,,COLUMN(K$8)-COLUMN($D$8)+1-(CONFIG!$E21+CONFIG!$F21)),0)*CONFIG!$H21)*CONFIG!$D21</f>
        <v>0</v>
      </c>
      <c r="L16" s="10">
        <f>((CONFIG!$G21*Commandes!L16)+IF(ROUND((L$8-CONFIG!$D$7)/31,0)&gt;=(CONFIG!$E21+CONFIG!$F21),INDEX(Commandes!$D16:$DG16,,COLUMN(L$8)-COLUMN($D$8)+1-(CONFIG!$E21+CONFIG!$F21)),0)*CONFIG!$H21)*CONFIG!$D21</f>
        <v>0</v>
      </c>
      <c r="M16" s="10">
        <f>((CONFIG!$G21*Commandes!M16)+IF(ROUND((M$8-CONFIG!$D$7)/31,0)&gt;=(CONFIG!$E21+CONFIG!$F21),INDEX(Commandes!$D16:$DG16,,COLUMN(M$8)-COLUMN($D$8)+1-(CONFIG!$E21+CONFIG!$F21)),0)*CONFIG!$H21)*CONFIG!$D21</f>
        <v>0</v>
      </c>
      <c r="N16" s="10">
        <f>((CONFIG!$G21*Commandes!N16)+IF(ROUND((N$8-CONFIG!$D$7)/31,0)&gt;=(CONFIG!$E21+CONFIG!$F21),INDEX(Commandes!$D16:$DG16,,COLUMN(N$8)-COLUMN($D$8)+1-(CONFIG!$E21+CONFIG!$F21)),0)*CONFIG!$H21)*CONFIG!$D21</f>
        <v>0</v>
      </c>
      <c r="O16" s="10">
        <f>((CONFIG!$G21*Commandes!O16)+IF(ROUND((O$8-CONFIG!$D$7)/31,0)&gt;=(CONFIG!$E21+CONFIG!$F21),INDEX(Commandes!$D16:$DG16,,COLUMN(O$8)-COLUMN($D$8)+1-(CONFIG!$E21+CONFIG!$F21)),0)*CONFIG!$H21)*CONFIG!$D21</f>
        <v>0</v>
      </c>
      <c r="P16" s="10">
        <f>((CONFIG!$G21*Commandes!P16)+IF(ROUND((P$8-CONFIG!$D$7)/31,0)&gt;=(CONFIG!$E21+CONFIG!$F21),INDEX(Commandes!$D16:$DG16,,COLUMN(P$8)-COLUMN($D$8)+1-(CONFIG!$E21+CONFIG!$F21)),0)*CONFIG!$H21)*CONFIG!$D21</f>
        <v>0</v>
      </c>
      <c r="Q16" s="10">
        <f>((CONFIG!$G21*Commandes!Q16)+IF(ROUND((Q$8-CONFIG!$D$7)/31,0)&gt;=(CONFIG!$E21+CONFIG!$F21),INDEX(Commandes!$D16:$DG16,,COLUMN(Q$8)-COLUMN($D$8)+1-(CONFIG!$E21+CONFIG!$F21)),0)*CONFIG!$H21)*CONFIG!$D21</f>
        <v>0</v>
      </c>
      <c r="R16" s="10">
        <f>((CONFIG!$G21*Commandes!R16)+IF(ROUND((R$8-CONFIG!$D$7)/31,0)&gt;=(CONFIG!$E21+CONFIG!$F21),INDEX(Commandes!$D16:$DG16,,COLUMN(R$8)-COLUMN($D$8)+1-(CONFIG!$E21+CONFIG!$F21)),0)*CONFIG!$H21)*CONFIG!$D21</f>
        <v>0</v>
      </c>
      <c r="S16" s="10">
        <f>((CONFIG!$G21*Commandes!S16)+IF(ROUND((S$8-CONFIG!$D$7)/31,0)&gt;=(CONFIG!$E21+CONFIG!$F21),INDEX(Commandes!$D16:$DG16,,COLUMN(S$8)-COLUMN($D$8)+1-(CONFIG!$E21+CONFIG!$F21)),0)*CONFIG!$H21)*CONFIG!$D21</f>
        <v>0</v>
      </c>
      <c r="T16" s="10">
        <f>((CONFIG!$G21*Commandes!T16)+IF(ROUND((T$8-CONFIG!$D$7)/31,0)&gt;=(CONFIG!$E21+CONFIG!$F21),INDEX(Commandes!$D16:$DG16,,COLUMN(T$8)-COLUMN($D$8)+1-(CONFIG!$E21+CONFIG!$F21)),0)*CONFIG!$H21)*CONFIG!$D21</f>
        <v>0</v>
      </c>
      <c r="U16" s="10">
        <f>((CONFIG!$G21*Commandes!U16)+IF(ROUND((U$8-CONFIG!$D$7)/31,0)&gt;=(CONFIG!$E21+CONFIG!$F21),INDEX(Commandes!$D16:$DG16,,COLUMN(U$8)-COLUMN($D$8)+1-(CONFIG!$E21+CONFIG!$F21)),0)*CONFIG!$H21)*CONFIG!$D21</f>
        <v>0</v>
      </c>
      <c r="V16" s="10">
        <f>((CONFIG!$G21*Commandes!V16)+IF(ROUND((V$8-CONFIG!$D$7)/31,0)&gt;=(CONFIG!$E21+CONFIG!$F21),INDEX(Commandes!$D16:$DG16,,COLUMN(V$8)-COLUMN($D$8)+1-(CONFIG!$E21+CONFIG!$F21)),0)*CONFIG!$H21)*CONFIG!$D21</f>
        <v>0</v>
      </c>
      <c r="W16" s="10">
        <f>((CONFIG!$G21*Commandes!W16)+IF(ROUND((W$8-CONFIG!$D$7)/31,0)&gt;=(CONFIG!$E21+CONFIG!$F21),INDEX(Commandes!$D16:$DG16,,COLUMN(W$8)-COLUMN($D$8)+1-(CONFIG!$E21+CONFIG!$F21)),0)*CONFIG!$H21)*CONFIG!$D21</f>
        <v>0</v>
      </c>
      <c r="X16" s="10">
        <f>((CONFIG!$G21*Commandes!X16)+IF(ROUND((X$8-CONFIG!$D$7)/31,0)&gt;=(CONFIG!$E21+CONFIG!$F21),INDEX(Commandes!$D16:$DG16,,COLUMN(X$8)-COLUMN($D$8)+1-(CONFIG!$E21+CONFIG!$F21)),0)*CONFIG!$H21)*CONFIG!$D21</f>
        <v>0</v>
      </c>
      <c r="Y16" s="10">
        <f>((CONFIG!$G21*Commandes!Y16)+IF(ROUND((Y$8-CONFIG!$D$7)/31,0)&gt;=(CONFIG!$E21+CONFIG!$F21),INDEX(Commandes!$D16:$DG16,,COLUMN(Y$8)-COLUMN($D$8)+1-(CONFIG!$E21+CONFIG!$F21)),0)*CONFIG!$H21)*CONFIG!$D21</f>
        <v>0</v>
      </c>
      <c r="Z16" s="10">
        <f>((CONFIG!$G21*Commandes!Z16)+IF(ROUND((Z$8-CONFIG!$D$7)/31,0)&gt;=(CONFIG!$E21+CONFIG!$F21),INDEX(Commandes!$D16:$DG16,,COLUMN(Z$8)-COLUMN($D$8)+1-(CONFIG!$E21+CONFIG!$F21)),0)*CONFIG!$H21)*CONFIG!$D21</f>
        <v>0</v>
      </c>
      <c r="AA16" s="10">
        <f>((CONFIG!$G21*Commandes!AA16)+IF(ROUND((AA$8-CONFIG!$D$7)/31,0)&gt;=(CONFIG!$E21+CONFIG!$F21),INDEX(Commandes!$D16:$DG16,,COLUMN(AA$8)-COLUMN($D$8)+1-(CONFIG!$E21+CONFIG!$F21)),0)*CONFIG!$H21)*CONFIG!$D21</f>
        <v>0</v>
      </c>
      <c r="AB16" s="10">
        <f>((CONFIG!$G21*Commandes!AB16)+IF(ROUND((AB$8-CONFIG!$D$7)/31,0)&gt;=(CONFIG!$E21+CONFIG!$F21),INDEX(Commandes!$D16:$DG16,,COLUMN(AB$8)-COLUMN($D$8)+1-(CONFIG!$E21+CONFIG!$F21)),0)*CONFIG!$H21)*CONFIG!$D21</f>
        <v>0</v>
      </c>
      <c r="AC16" s="10">
        <f>((CONFIG!$G21*Commandes!AC16)+IF(ROUND((AC$8-CONFIG!$D$7)/31,0)&gt;=(CONFIG!$E21+CONFIG!$F21),INDEX(Commandes!$D16:$DG16,,COLUMN(AC$8)-COLUMN($D$8)+1-(CONFIG!$E21+CONFIG!$F21)),0)*CONFIG!$H21)*CONFIG!$D21</f>
        <v>0</v>
      </c>
      <c r="AD16" s="10">
        <f>((CONFIG!$G21*Commandes!AD16)+IF(ROUND((AD$8-CONFIG!$D$7)/31,0)&gt;=(CONFIG!$E21+CONFIG!$F21),INDEX(Commandes!$D16:$DG16,,COLUMN(AD$8)-COLUMN($D$8)+1-(CONFIG!$E21+CONFIG!$F21)),0)*CONFIG!$H21)*CONFIG!$D21</f>
        <v>0</v>
      </c>
      <c r="AE16" s="10">
        <f>((CONFIG!$G21*Commandes!AE16)+IF(ROUND((AE$8-CONFIG!$D$7)/31,0)&gt;=(CONFIG!$E21+CONFIG!$F21),INDEX(Commandes!$D16:$DG16,,COLUMN(AE$8)-COLUMN($D$8)+1-(CONFIG!$E21+CONFIG!$F21)),0)*CONFIG!$H21)*CONFIG!$D21</f>
        <v>0</v>
      </c>
      <c r="AF16" s="10">
        <f>((CONFIG!$G21*Commandes!AF16)+IF(ROUND((AF$8-CONFIG!$D$7)/31,0)&gt;=(CONFIG!$E21+CONFIG!$F21),INDEX(Commandes!$D16:$DG16,,COLUMN(AF$8)-COLUMN($D$8)+1-(CONFIG!$E21+CONFIG!$F21)),0)*CONFIG!$H21)*CONFIG!$D21</f>
        <v>0</v>
      </c>
      <c r="AG16" s="10">
        <f>((CONFIG!$G21*Commandes!AG16)+IF(ROUND((AG$8-CONFIG!$D$7)/31,0)&gt;=(CONFIG!$E21+CONFIG!$F21),INDEX(Commandes!$D16:$DG16,,COLUMN(AG$8)-COLUMN($D$8)+1-(CONFIG!$E21+CONFIG!$F21)),0)*CONFIG!$H21)*CONFIG!$D21</f>
        <v>0</v>
      </c>
      <c r="AH16" s="10">
        <f>((CONFIG!$G21*Commandes!AH16)+IF(ROUND((AH$8-CONFIG!$D$7)/31,0)&gt;=(CONFIG!$E21+CONFIG!$F21),INDEX(Commandes!$D16:$DG16,,COLUMN(AH$8)-COLUMN($D$8)+1-(CONFIG!$E21+CONFIG!$F21)),0)*CONFIG!$H21)*CONFIG!$D21</f>
        <v>0</v>
      </c>
      <c r="AI16" s="10">
        <f>((CONFIG!$G21*Commandes!AI16)+IF(ROUND((AI$8-CONFIG!$D$7)/31,0)&gt;=(CONFIG!$E21+CONFIG!$F21),INDEX(Commandes!$D16:$DG16,,COLUMN(AI$8)-COLUMN($D$8)+1-(CONFIG!$E21+CONFIG!$F21)),0)*CONFIG!$H21)*CONFIG!$D21</f>
        <v>0</v>
      </c>
      <c r="AJ16" s="10">
        <f>((CONFIG!$G21*Commandes!AJ16)+IF(ROUND((AJ$8-CONFIG!$D$7)/31,0)&gt;=(CONFIG!$E21+CONFIG!$F21),INDEX(Commandes!$D16:$DG16,,COLUMN(AJ$8)-COLUMN($D$8)+1-(CONFIG!$E21+CONFIG!$F21)),0)*CONFIG!$H21)*CONFIG!$D21</f>
        <v>0</v>
      </c>
      <c r="AK16" s="10">
        <f>((CONFIG!$G21*Commandes!AK16)+IF(ROUND((AK$8-CONFIG!$D$7)/31,0)&gt;=(CONFIG!$E21+CONFIG!$F21),INDEX(Commandes!$D16:$DG16,,COLUMN(AK$8)-COLUMN($D$8)+1-(CONFIG!$E21+CONFIG!$F21)),0)*CONFIG!$H21)*CONFIG!$D21</f>
        <v>0</v>
      </c>
      <c r="AL16" s="10">
        <f>((CONFIG!$G21*Commandes!AL16)+IF(ROUND((AL$8-CONFIG!$D$7)/31,0)&gt;=(CONFIG!$E21+CONFIG!$F21),INDEX(Commandes!$D16:$DG16,,COLUMN(AL$8)-COLUMN($D$8)+1-(CONFIG!$E21+CONFIG!$F21)),0)*CONFIG!$H21)*CONFIG!$D21</f>
        <v>0</v>
      </c>
      <c r="AM16" s="10">
        <f>((CONFIG!$G21*Commandes!AM16)+IF(ROUND((AM$8-CONFIG!$D$7)/31,0)&gt;=(CONFIG!$E21+CONFIG!$F21),INDEX(Commandes!$D16:$DG16,,COLUMN(AM$8)-COLUMN($D$8)+1-(CONFIG!$E21+CONFIG!$F21)),0)*CONFIG!$H21)*CONFIG!$D21</f>
        <v>0</v>
      </c>
      <c r="AN16" s="10">
        <f>((CONFIG!$G21*Commandes!AN16)+IF(ROUND((AN$8-CONFIG!$D$7)/31,0)&gt;=(CONFIG!$E21+CONFIG!$F21),INDEX(Commandes!$D16:$DG16,,COLUMN(AN$8)-COLUMN($D$8)+1-(CONFIG!$E21+CONFIG!$F21)),0)*CONFIG!$H21)*CONFIG!$D21</f>
        <v>0</v>
      </c>
      <c r="AO16" s="10">
        <f>((CONFIG!$G21*Commandes!AO16)+IF(ROUND((AO$8-CONFIG!$D$7)/31,0)&gt;=(CONFIG!$E21+CONFIG!$F21),INDEX(Commandes!$D16:$DG16,,COLUMN(AO$8)-COLUMN($D$8)+1-(CONFIG!$E21+CONFIG!$F21)),0)*CONFIG!$H21)*CONFIG!$D21</f>
        <v>0</v>
      </c>
      <c r="AP16" s="10">
        <f>((CONFIG!$G21*Commandes!AP16)+IF(ROUND((AP$8-CONFIG!$D$7)/31,0)&gt;=(CONFIG!$E21+CONFIG!$F21),INDEX(Commandes!$D16:$DG16,,COLUMN(AP$8)-COLUMN($D$8)+1-(CONFIG!$E21+CONFIG!$F21)),0)*CONFIG!$H21)*CONFIG!$D21</f>
        <v>0</v>
      </c>
      <c r="AQ16" s="10">
        <f>((CONFIG!$G21*Commandes!AQ16)+IF(ROUND((AQ$8-CONFIG!$D$7)/31,0)&gt;=(CONFIG!$E21+CONFIG!$F21),INDEX(Commandes!$D16:$DG16,,COLUMN(AQ$8)-COLUMN($D$8)+1-(CONFIG!$E21+CONFIG!$F21)),0)*CONFIG!$H21)*CONFIG!$D21</f>
        <v>0</v>
      </c>
      <c r="AR16" s="10">
        <f>((CONFIG!$G21*Commandes!AR16)+IF(ROUND((AR$8-CONFIG!$D$7)/31,0)&gt;=(CONFIG!$E21+CONFIG!$F21),INDEX(Commandes!$D16:$DG16,,COLUMN(AR$8)-COLUMN($D$8)+1-(CONFIG!$E21+CONFIG!$F21)),0)*CONFIG!$H21)*CONFIG!$D21</f>
        <v>0</v>
      </c>
      <c r="AS16" s="10">
        <f>((CONFIG!$G21*Commandes!AS16)+IF(ROUND((AS$8-CONFIG!$D$7)/31,0)&gt;=(CONFIG!$E21+CONFIG!$F21),INDEX(Commandes!$D16:$DG16,,COLUMN(AS$8)-COLUMN($D$8)+1-(CONFIG!$E21+CONFIG!$F21)),0)*CONFIG!$H21)*CONFIG!$D21</f>
        <v>0</v>
      </c>
      <c r="AT16" s="10">
        <f>((CONFIG!$G21*Commandes!AT16)+IF(ROUND((AT$8-CONFIG!$D$7)/31,0)&gt;=(CONFIG!$E21+CONFIG!$F21),INDEX(Commandes!$D16:$DG16,,COLUMN(AT$8)-COLUMN($D$8)+1-(CONFIG!$E21+CONFIG!$F21)),0)*CONFIG!$H21)*CONFIG!$D21</f>
        <v>0</v>
      </c>
      <c r="AU16" s="10">
        <f>((CONFIG!$G21*Commandes!AU16)+IF(ROUND((AU$8-CONFIG!$D$7)/31,0)&gt;=(CONFIG!$E21+CONFIG!$F21),INDEX(Commandes!$D16:$DG16,,COLUMN(AU$8)-COLUMN($D$8)+1-(CONFIG!$E21+CONFIG!$F21)),0)*CONFIG!$H21)*CONFIG!$D21</f>
        <v>0</v>
      </c>
      <c r="AV16" s="10">
        <f>((CONFIG!$G21*Commandes!AV16)+IF(ROUND((AV$8-CONFIG!$D$7)/31,0)&gt;=(CONFIG!$E21+CONFIG!$F21),INDEX(Commandes!$D16:$DG16,,COLUMN(AV$8)-COLUMN($D$8)+1-(CONFIG!$E21+CONFIG!$F21)),0)*CONFIG!$H21)*CONFIG!$D21</f>
        <v>0</v>
      </c>
      <c r="AW16" s="10">
        <f>((CONFIG!$G21*Commandes!AW16)+IF(ROUND((AW$8-CONFIG!$D$7)/31,0)&gt;=(CONFIG!$E21+CONFIG!$F21),INDEX(Commandes!$D16:$DG16,,COLUMN(AW$8)-COLUMN($D$8)+1-(CONFIG!$E21+CONFIG!$F21)),0)*CONFIG!$H21)*CONFIG!$D21</f>
        <v>0</v>
      </c>
      <c r="AX16" s="10">
        <f>((CONFIG!$G21*Commandes!AX16)+IF(ROUND((AX$8-CONFIG!$D$7)/31,0)&gt;=(CONFIG!$E21+CONFIG!$F21),INDEX(Commandes!$D16:$DG16,,COLUMN(AX$8)-COLUMN($D$8)+1-(CONFIG!$E21+CONFIG!$F21)),0)*CONFIG!$H21)*CONFIG!$D21</f>
        <v>0</v>
      </c>
      <c r="AY16" s="10">
        <f>((CONFIG!$G21*Commandes!AY16)+IF(ROUND((AY$8-CONFIG!$D$7)/31,0)&gt;=(CONFIG!$E21+CONFIG!$F21),INDEX(Commandes!$D16:$DG16,,COLUMN(AY$8)-COLUMN($D$8)+1-(CONFIG!$E21+CONFIG!$F21)),0)*CONFIG!$H21)*CONFIG!$D21</f>
        <v>0</v>
      </c>
      <c r="AZ16" s="10">
        <f>((CONFIG!$G21*Commandes!AZ16)+IF(ROUND((AZ$8-CONFIG!$D$7)/31,0)&gt;=(CONFIG!$E21+CONFIG!$F21),INDEX(Commandes!$D16:$DG16,,COLUMN(AZ$8)-COLUMN($D$8)+1-(CONFIG!$E21+CONFIG!$F21)),0)*CONFIG!$H21)*CONFIG!$D21</f>
        <v>0</v>
      </c>
      <c r="BA16" s="10">
        <f>((CONFIG!$G21*Commandes!BA16)+IF(ROUND((BA$8-CONFIG!$D$7)/31,0)&gt;=(CONFIG!$E21+CONFIG!$F21),INDEX(Commandes!$D16:$DG16,,COLUMN(BA$8)-COLUMN($D$8)+1-(CONFIG!$E21+CONFIG!$F21)),0)*CONFIG!$H21)*CONFIG!$D21</f>
        <v>0</v>
      </c>
      <c r="BB16" s="10">
        <f>((CONFIG!$G21*Commandes!BB16)+IF(ROUND((BB$8-CONFIG!$D$7)/31,0)&gt;=(CONFIG!$E21+CONFIG!$F21),INDEX(Commandes!$D16:$DG16,,COLUMN(BB$8)-COLUMN($D$8)+1-(CONFIG!$E21+CONFIG!$F21)),0)*CONFIG!$H21)*CONFIG!$D21</f>
        <v>0</v>
      </c>
      <c r="BC16" s="10">
        <f>((CONFIG!$G21*Commandes!BC16)+IF(ROUND((BC$8-CONFIG!$D$7)/31,0)&gt;=(CONFIG!$E21+CONFIG!$F21),INDEX(Commandes!$D16:$DG16,,COLUMN(BC$8)-COLUMN($D$8)+1-(CONFIG!$E21+CONFIG!$F21)),0)*CONFIG!$H21)*CONFIG!$D21</f>
        <v>0</v>
      </c>
      <c r="BD16" s="10">
        <f>((CONFIG!$G21*Commandes!BD16)+IF(ROUND((BD$8-CONFIG!$D$7)/31,0)&gt;=(CONFIG!$E21+CONFIG!$F21),INDEX(Commandes!$D16:$DG16,,COLUMN(BD$8)-COLUMN($D$8)+1-(CONFIG!$E21+CONFIG!$F21)),0)*CONFIG!$H21)*CONFIG!$D21</f>
        <v>0</v>
      </c>
      <c r="BE16" s="10">
        <f>((CONFIG!$G21*Commandes!BE16)+IF(ROUND((BE$8-CONFIG!$D$7)/31,0)&gt;=(CONFIG!$E21+CONFIG!$F21),INDEX(Commandes!$D16:$DG16,,COLUMN(BE$8)-COLUMN($D$8)+1-(CONFIG!$E21+CONFIG!$F21)),0)*CONFIG!$H21)*CONFIG!$D21</f>
        <v>0</v>
      </c>
      <c r="BF16" s="10">
        <f>((CONFIG!$G21*Commandes!BF16)+IF(ROUND((BF$8-CONFIG!$D$7)/31,0)&gt;=(CONFIG!$E21+CONFIG!$F21),INDEX(Commandes!$D16:$DG16,,COLUMN(BF$8)-COLUMN($D$8)+1-(CONFIG!$E21+CONFIG!$F21)),0)*CONFIG!$H21)*CONFIG!$D21</f>
        <v>0</v>
      </c>
      <c r="BG16" s="10">
        <f>((CONFIG!$G21*Commandes!BG16)+IF(ROUND((BG$8-CONFIG!$D$7)/31,0)&gt;=(CONFIG!$E21+CONFIG!$F21),INDEX(Commandes!$D16:$DG16,,COLUMN(BG$8)-COLUMN($D$8)+1-(CONFIG!$E21+CONFIG!$F21)),0)*CONFIG!$H21)*CONFIG!$D21</f>
        <v>0</v>
      </c>
      <c r="BH16" s="10">
        <f>((CONFIG!$G21*Commandes!BH16)+IF(ROUND((BH$8-CONFIG!$D$7)/31,0)&gt;=(CONFIG!$E21+CONFIG!$F21),INDEX(Commandes!$D16:$DG16,,COLUMN(BH$8)-COLUMN($D$8)+1-(CONFIG!$E21+CONFIG!$F21)),0)*CONFIG!$H21)*CONFIG!$D21</f>
        <v>0</v>
      </c>
      <c r="BI16" s="10">
        <f>((CONFIG!$G21*Commandes!BI16)+IF(ROUND((BI$8-CONFIG!$D$7)/31,0)&gt;=(CONFIG!$E21+CONFIG!$F21),INDEX(Commandes!$D16:$DG16,,COLUMN(BI$8)-COLUMN($D$8)+1-(CONFIG!$E21+CONFIG!$F21)),0)*CONFIG!$H21)*CONFIG!$D21</f>
        <v>0</v>
      </c>
      <c r="BJ16" s="10">
        <f>((CONFIG!$G21*Commandes!BJ16)+IF(ROUND((BJ$8-CONFIG!$D$7)/31,0)&gt;=(CONFIG!$E21+CONFIG!$F21),INDEX(Commandes!$D16:$DG16,,COLUMN(BJ$8)-COLUMN($D$8)+1-(CONFIG!$E21+CONFIG!$F21)),0)*CONFIG!$H21)*CONFIG!$D21</f>
        <v>0</v>
      </c>
      <c r="BK16" s="10">
        <f>((CONFIG!$G21*Commandes!BK16)+IF(ROUND((BK$8-CONFIG!$D$7)/31,0)&gt;=(CONFIG!$E21+CONFIG!$F21),INDEX(Commandes!$D16:$DG16,,COLUMN(BK$8)-COLUMN($D$8)+1-(CONFIG!$E21+CONFIG!$F21)),0)*CONFIG!$H21)*CONFIG!$D21</f>
        <v>0</v>
      </c>
      <c r="BL16" s="10">
        <f>((CONFIG!$G21*Commandes!BL16)+IF(ROUND((BL$8-CONFIG!$D$7)/31,0)&gt;=(CONFIG!$E21+CONFIG!$F21),INDEX(Commandes!$D16:$DG16,,COLUMN(BL$8)-COLUMN($D$8)+1-(CONFIG!$E21+CONFIG!$F21)),0)*CONFIG!$H21)*CONFIG!$D21</f>
        <v>0</v>
      </c>
      <c r="BM16" s="10">
        <f>((CONFIG!$G21*Commandes!BM16)+IF(ROUND((BM$8-CONFIG!$D$7)/31,0)&gt;=(CONFIG!$E21+CONFIG!$F21),INDEX(Commandes!$D16:$DG16,,COLUMN(BM$8)-COLUMN($D$8)+1-(CONFIG!$E21+CONFIG!$F21)),0)*CONFIG!$H21)*CONFIG!$D21</f>
        <v>0</v>
      </c>
      <c r="BN16" s="10">
        <f>((CONFIG!$G21*Commandes!BN16)+IF(ROUND((BN$8-CONFIG!$D$7)/31,0)&gt;=(CONFIG!$E21+CONFIG!$F21),INDEX(Commandes!$D16:$DG16,,COLUMN(BN$8)-COLUMN($D$8)+1-(CONFIG!$E21+CONFIG!$F21)),0)*CONFIG!$H21)*CONFIG!$D21</f>
        <v>0</v>
      </c>
      <c r="BO16" s="10">
        <f>((CONFIG!$G21*Commandes!BO16)+IF(ROUND((BO$8-CONFIG!$D$7)/31,0)&gt;=(CONFIG!$E21+CONFIG!$F21),INDEX(Commandes!$D16:$DG16,,COLUMN(BO$8)-COLUMN($D$8)+1-(CONFIG!$E21+CONFIG!$F21)),0)*CONFIG!$H21)*CONFIG!$D21</f>
        <v>0</v>
      </c>
      <c r="BP16" s="10">
        <f>((CONFIG!$G21*Commandes!BP16)+IF(ROUND((BP$8-CONFIG!$D$7)/31,0)&gt;=(CONFIG!$E21+CONFIG!$F21),INDEX(Commandes!$D16:$DG16,,COLUMN(BP$8)-COLUMN($D$8)+1-(CONFIG!$E21+CONFIG!$F21)),0)*CONFIG!$H21)*CONFIG!$D21</f>
        <v>0</v>
      </c>
      <c r="BQ16" s="10">
        <f>((CONFIG!$G21*Commandes!BQ16)+IF(ROUND((BQ$8-CONFIG!$D$7)/31,0)&gt;=(CONFIG!$E21+CONFIG!$F21),INDEX(Commandes!$D16:$DG16,,COLUMN(BQ$8)-COLUMN($D$8)+1-(CONFIG!$E21+CONFIG!$F21)),0)*CONFIG!$H21)*CONFIG!$D21</f>
        <v>0</v>
      </c>
      <c r="BR16" s="10">
        <f>((CONFIG!$G21*Commandes!BR16)+IF(ROUND((BR$8-CONFIG!$D$7)/31,0)&gt;=(CONFIG!$E21+CONFIG!$F21),INDEX(Commandes!$D16:$DG16,,COLUMN(BR$8)-COLUMN($D$8)+1-(CONFIG!$E21+CONFIG!$F21)),0)*CONFIG!$H21)*CONFIG!$D21</f>
        <v>0</v>
      </c>
      <c r="BS16" s="10">
        <f>((CONFIG!$G21*Commandes!BS16)+IF(ROUND((BS$8-CONFIG!$D$7)/31,0)&gt;=(CONFIG!$E21+CONFIG!$F21),INDEX(Commandes!$D16:$DG16,,COLUMN(BS$8)-COLUMN($D$8)+1-(CONFIG!$E21+CONFIG!$F21)),0)*CONFIG!$H21)*CONFIG!$D21</f>
        <v>0</v>
      </c>
      <c r="BT16" s="10">
        <f>((CONFIG!$G21*Commandes!BT16)+IF(ROUND((BT$8-CONFIG!$D$7)/31,0)&gt;=(CONFIG!$E21+CONFIG!$F21),INDEX(Commandes!$D16:$DG16,,COLUMN(BT$8)-COLUMN($D$8)+1-(CONFIG!$E21+CONFIG!$F21)),0)*CONFIG!$H21)*CONFIG!$D21</f>
        <v>0</v>
      </c>
      <c r="BU16" s="10">
        <f>((CONFIG!$G21*Commandes!BU16)+IF(ROUND((BU$8-CONFIG!$D$7)/31,0)&gt;=(CONFIG!$E21+CONFIG!$F21),INDEX(Commandes!$D16:$DG16,,COLUMN(BU$8)-COLUMN($D$8)+1-(CONFIG!$E21+CONFIG!$F21)),0)*CONFIG!$H21)*CONFIG!$D21</f>
        <v>0</v>
      </c>
      <c r="BV16" s="10">
        <f>((CONFIG!$G21*Commandes!BV16)+IF(ROUND((BV$8-CONFIG!$D$7)/31,0)&gt;=(CONFIG!$E21+CONFIG!$F21),INDEX(Commandes!$D16:$DG16,,COLUMN(BV$8)-COLUMN($D$8)+1-(CONFIG!$E21+CONFIG!$F21)),0)*CONFIG!$H21)*CONFIG!$D21</f>
        <v>0</v>
      </c>
      <c r="BW16" s="10">
        <f>((CONFIG!$G21*Commandes!BW16)+IF(ROUND((BW$8-CONFIG!$D$7)/31,0)&gt;=(CONFIG!$E21+CONFIG!$F21),INDEX(Commandes!$D16:$DG16,,COLUMN(BW$8)-COLUMN($D$8)+1-(CONFIG!$E21+CONFIG!$F21)),0)*CONFIG!$H21)*CONFIG!$D21</f>
        <v>0</v>
      </c>
      <c r="BX16" s="10">
        <f>((CONFIG!$G21*Commandes!BX16)+IF(ROUND((BX$8-CONFIG!$D$7)/31,0)&gt;=(CONFIG!$E21+CONFIG!$F21),INDEX(Commandes!$D16:$DG16,,COLUMN(BX$8)-COLUMN($D$8)+1-(CONFIG!$E21+CONFIG!$F21)),0)*CONFIG!$H21)*CONFIG!$D21</f>
        <v>0</v>
      </c>
      <c r="BY16" s="10">
        <f>((CONFIG!$G21*Commandes!BY16)+IF(ROUND((BY$8-CONFIG!$D$7)/31,0)&gt;=(CONFIG!$E21+CONFIG!$F21),INDEX(Commandes!$D16:$DG16,,COLUMN(BY$8)-COLUMN($D$8)+1-(CONFIG!$E21+CONFIG!$F21)),0)*CONFIG!$H21)*CONFIG!$D21</f>
        <v>0</v>
      </c>
      <c r="BZ16" s="10">
        <f>((CONFIG!$G21*Commandes!BZ16)+IF(ROUND((BZ$8-CONFIG!$D$7)/31,0)&gt;=(CONFIG!$E21+CONFIG!$F21),INDEX(Commandes!$D16:$DG16,,COLUMN(BZ$8)-COLUMN($D$8)+1-(CONFIG!$E21+CONFIG!$F21)),0)*CONFIG!$H21)*CONFIG!$D21</f>
        <v>0</v>
      </c>
      <c r="CA16" s="10">
        <f>((CONFIG!$G21*Commandes!CA16)+IF(ROUND((CA$8-CONFIG!$D$7)/31,0)&gt;=(CONFIG!$E21+CONFIG!$F21),INDEX(Commandes!$D16:$DG16,,COLUMN(CA$8)-COLUMN($D$8)+1-(CONFIG!$E21+CONFIG!$F21)),0)*CONFIG!$H21)*CONFIG!$D21</f>
        <v>0</v>
      </c>
      <c r="CB16" s="10">
        <f>((CONFIG!$G21*Commandes!CB16)+IF(ROUND((CB$8-CONFIG!$D$7)/31,0)&gt;=(CONFIG!$E21+CONFIG!$F21),INDEX(Commandes!$D16:$DG16,,COLUMN(CB$8)-COLUMN($D$8)+1-(CONFIG!$E21+CONFIG!$F21)),0)*CONFIG!$H21)*CONFIG!$D21</f>
        <v>0</v>
      </c>
      <c r="CC16" s="10">
        <f>((CONFIG!$G21*Commandes!CC16)+IF(ROUND((CC$8-CONFIG!$D$7)/31,0)&gt;=(CONFIG!$E21+CONFIG!$F21),INDEX(Commandes!$D16:$DG16,,COLUMN(CC$8)-COLUMN($D$8)+1-(CONFIG!$E21+CONFIG!$F21)),0)*CONFIG!$H21)*CONFIG!$D21</f>
        <v>0</v>
      </c>
      <c r="CD16" s="10">
        <f>((CONFIG!$G21*Commandes!CD16)+IF(ROUND((CD$8-CONFIG!$D$7)/31,0)&gt;=(CONFIG!$E21+CONFIG!$F21),INDEX(Commandes!$D16:$DG16,,COLUMN(CD$8)-COLUMN($D$8)+1-(CONFIG!$E21+CONFIG!$F21)),0)*CONFIG!$H21)*CONFIG!$D21</f>
        <v>0</v>
      </c>
      <c r="CE16" s="10">
        <f>((CONFIG!$G21*Commandes!CE16)+IF(ROUND((CE$8-CONFIG!$D$7)/31,0)&gt;=(CONFIG!$E21+CONFIG!$F21),INDEX(Commandes!$D16:$DG16,,COLUMN(CE$8)-COLUMN($D$8)+1-(CONFIG!$E21+CONFIG!$F21)),0)*CONFIG!$H21)*CONFIG!$D21</f>
        <v>0</v>
      </c>
      <c r="CF16" s="10">
        <f>((CONFIG!$G21*Commandes!CF16)+IF(ROUND((CF$8-CONFIG!$D$7)/31,0)&gt;=(CONFIG!$E21+CONFIG!$F21),INDEX(Commandes!$D16:$DG16,,COLUMN(CF$8)-COLUMN($D$8)+1-(CONFIG!$E21+CONFIG!$F21)),0)*CONFIG!$H21)*CONFIG!$D21</f>
        <v>0</v>
      </c>
      <c r="CG16" s="10">
        <f>((CONFIG!$G21*Commandes!CG16)+IF(ROUND((CG$8-CONFIG!$D$7)/31,0)&gt;=(CONFIG!$E21+CONFIG!$F21),INDEX(Commandes!$D16:$DG16,,COLUMN(CG$8)-COLUMN($D$8)+1-(CONFIG!$E21+CONFIG!$F21)),0)*CONFIG!$H21)*CONFIG!$D21</f>
        <v>0</v>
      </c>
      <c r="CH16" s="10">
        <f>((CONFIG!$G21*Commandes!CH16)+IF(ROUND((CH$8-CONFIG!$D$7)/31,0)&gt;=(CONFIG!$E21+CONFIG!$F21),INDEX(Commandes!$D16:$DG16,,COLUMN(CH$8)-COLUMN($D$8)+1-(CONFIG!$E21+CONFIG!$F21)),0)*CONFIG!$H21)*CONFIG!$D21</f>
        <v>0</v>
      </c>
      <c r="CI16" s="10">
        <f>((CONFIG!$G21*Commandes!CI16)+IF(ROUND((CI$8-CONFIG!$D$7)/31,0)&gt;=(CONFIG!$E21+CONFIG!$F21),INDEX(Commandes!$D16:$DG16,,COLUMN(CI$8)-COLUMN($D$8)+1-(CONFIG!$E21+CONFIG!$F21)),0)*CONFIG!$H21)*CONFIG!$D21</f>
        <v>0</v>
      </c>
      <c r="CJ16" s="10">
        <f>((CONFIG!$G21*Commandes!CJ16)+IF(ROUND((CJ$8-CONFIG!$D$7)/31,0)&gt;=(CONFIG!$E21+CONFIG!$F21),INDEX(Commandes!$D16:$DG16,,COLUMN(CJ$8)-COLUMN($D$8)+1-(CONFIG!$E21+CONFIG!$F21)),0)*CONFIG!$H21)*CONFIG!$D21</f>
        <v>0</v>
      </c>
      <c r="CK16" s="10">
        <f>((CONFIG!$G21*Commandes!CK16)+IF(ROUND((CK$8-CONFIG!$D$7)/31,0)&gt;=(CONFIG!$E21+CONFIG!$F21),INDEX(Commandes!$D16:$DG16,,COLUMN(CK$8)-COLUMN($D$8)+1-(CONFIG!$E21+CONFIG!$F21)),0)*CONFIG!$H21)*CONFIG!$D21</f>
        <v>0</v>
      </c>
      <c r="CL16" s="10">
        <f>((CONFIG!$G21*Commandes!CL16)+IF(ROUND((CL$8-CONFIG!$D$7)/31,0)&gt;=(CONFIG!$E21+CONFIG!$F21),INDEX(Commandes!$D16:$DG16,,COLUMN(CL$8)-COLUMN($D$8)+1-(CONFIG!$E21+CONFIG!$F21)),0)*CONFIG!$H21)*CONFIG!$D21</f>
        <v>0</v>
      </c>
      <c r="CM16" s="10">
        <f>((CONFIG!$G21*Commandes!CM16)+IF(ROUND((CM$8-CONFIG!$D$7)/31,0)&gt;=(CONFIG!$E21+CONFIG!$F21),INDEX(Commandes!$D16:$DG16,,COLUMN(CM$8)-COLUMN($D$8)+1-(CONFIG!$E21+CONFIG!$F21)),0)*CONFIG!$H21)*CONFIG!$D21</f>
        <v>0</v>
      </c>
      <c r="CN16" s="10">
        <f>((CONFIG!$G21*Commandes!CN16)+IF(ROUND((CN$8-CONFIG!$D$7)/31,0)&gt;=(CONFIG!$E21+CONFIG!$F21),INDEX(Commandes!$D16:$DG16,,COLUMN(CN$8)-COLUMN($D$8)+1-(CONFIG!$E21+CONFIG!$F21)),0)*CONFIG!$H21)*CONFIG!$D21</f>
        <v>0</v>
      </c>
      <c r="CO16" s="10">
        <f>((CONFIG!$G21*Commandes!CO16)+IF(ROUND((CO$8-CONFIG!$D$7)/31,0)&gt;=(CONFIG!$E21+CONFIG!$F21),INDEX(Commandes!$D16:$DG16,,COLUMN(CO$8)-COLUMN($D$8)+1-(CONFIG!$E21+CONFIG!$F21)),0)*CONFIG!$H21)*CONFIG!$D21</f>
        <v>0</v>
      </c>
      <c r="CP16" s="10">
        <f>((CONFIG!$G21*Commandes!CP16)+IF(ROUND((CP$8-CONFIG!$D$7)/31,0)&gt;=(CONFIG!$E21+CONFIG!$F21),INDEX(Commandes!$D16:$DG16,,COLUMN(CP$8)-COLUMN($D$8)+1-(CONFIG!$E21+CONFIG!$F21)),0)*CONFIG!$H21)*CONFIG!$D21</f>
        <v>0</v>
      </c>
      <c r="CQ16" s="10">
        <f>((CONFIG!$G21*Commandes!CQ16)+IF(ROUND((CQ$8-CONFIG!$D$7)/31,0)&gt;=(CONFIG!$E21+CONFIG!$F21),INDEX(Commandes!$D16:$DG16,,COLUMN(CQ$8)-COLUMN($D$8)+1-(CONFIG!$E21+CONFIG!$F21)),0)*CONFIG!$H21)*CONFIG!$D21</f>
        <v>0</v>
      </c>
      <c r="CR16" s="10">
        <f>((CONFIG!$G21*Commandes!CR16)+IF(ROUND((CR$8-CONFIG!$D$7)/31,0)&gt;=(CONFIG!$E21+CONFIG!$F21),INDEX(Commandes!$D16:$DG16,,COLUMN(CR$8)-COLUMN($D$8)+1-(CONFIG!$E21+CONFIG!$F21)),0)*CONFIG!$H21)*CONFIG!$D21</f>
        <v>0</v>
      </c>
      <c r="CS16" s="10">
        <f>((CONFIG!$G21*Commandes!CS16)+IF(ROUND((CS$8-CONFIG!$D$7)/31,0)&gt;=(CONFIG!$E21+CONFIG!$F21),INDEX(Commandes!$D16:$DG16,,COLUMN(CS$8)-COLUMN($D$8)+1-(CONFIG!$E21+CONFIG!$F21)),0)*CONFIG!$H21)*CONFIG!$D21</f>
        <v>0</v>
      </c>
      <c r="CT16" s="10">
        <f>((CONFIG!$G21*Commandes!CT16)+IF(ROUND((CT$8-CONFIG!$D$7)/31,0)&gt;=(CONFIG!$E21+CONFIG!$F21),INDEX(Commandes!$D16:$DG16,,COLUMN(CT$8)-COLUMN($D$8)+1-(CONFIG!$E21+CONFIG!$F21)),0)*CONFIG!$H21)*CONFIG!$D21</f>
        <v>0</v>
      </c>
      <c r="CU16" s="10">
        <f>((CONFIG!$G21*Commandes!CU16)+IF(ROUND((CU$8-CONFIG!$D$7)/31,0)&gt;=(CONFIG!$E21+CONFIG!$F21),INDEX(Commandes!$D16:$DG16,,COLUMN(CU$8)-COLUMN($D$8)+1-(CONFIG!$E21+CONFIG!$F21)),0)*CONFIG!$H21)*CONFIG!$D21</f>
        <v>0</v>
      </c>
      <c r="CV16" s="10">
        <f>((CONFIG!$G21*Commandes!CV16)+IF(ROUND((CV$8-CONFIG!$D$7)/31,0)&gt;=(CONFIG!$E21+CONFIG!$F21),INDEX(Commandes!$D16:$DG16,,COLUMN(CV$8)-COLUMN($D$8)+1-(CONFIG!$E21+CONFIG!$F21)),0)*CONFIG!$H21)*CONFIG!$D21</f>
        <v>0</v>
      </c>
      <c r="CW16" s="10">
        <f>((CONFIG!$G21*Commandes!CW16)+IF(ROUND((CW$8-CONFIG!$D$7)/31,0)&gt;=(CONFIG!$E21+CONFIG!$F21),INDEX(Commandes!$D16:$DG16,,COLUMN(CW$8)-COLUMN($D$8)+1-(CONFIG!$E21+CONFIG!$F21)),0)*CONFIG!$H21)*CONFIG!$D21</f>
        <v>0</v>
      </c>
      <c r="CX16" s="10">
        <f>((CONFIG!$G21*Commandes!CX16)+IF(ROUND((CX$8-CONFIG!$D$7)/31,0)&gt;=(CONFIG!$E21+CONFIG!$F21),INDEX(Commandes!$D16:$DG16,,COLUMN(CX$8)-COLUMN($D$8)+1-(CONFIG!$E21+CONFIG!$F21)),0)*CONFIG!$H21)*CONFIG!$D21</f>
        <v>0</v>
      </c>
      <c r="CY16" s="10">
        <f>((CONFIG!$G21*Commandes!CY16)+IF(ROUND((CY$8-CONFIG!$D$7)/31,0)&gt;=(CONFIG!$E21+CONFIG!$F21),INDEX(Commandes!$D16:$DG16,,COLUMN(CY$8)-COLUMN($D$8)+1-(CONFIG!$E21+CONFIG!$F21)),0)*CONFIG!$H21)*CONFIG!$D21</f>
        <v>0</v>
      </c>
      <c r="CZ16" s="10">
        <f>((CONFIG!$G21*Commandes!CZ16)+IF(ROUND((CZ$8-CONFIG!$D$7)/31,0)&gt;=(CONFIG!$E21+CONFIG!$F21),INDEX(Commandes!$D16:$DG16,,COLUMN(CZ$8)-COLUMN($D$8)+1-(CONFIG!$E21+CONFIG!$F21)),0)*CONFIG!$H21)*CONFIG!$D21</f>
        <v>0</v>
      </c>
      <c r="DA16" s="10">
        <f>((CONFIG!$G21*Commandes!DA16)+IF(ROUND((DA$8-CONFIG!$D$7)/31,0)&gt;=(CONFIG!$E21+CONFIG!$F21),INDEX(Commandes!$D16:$DG16,,COLUMN(DA$8)-COLUMN($D$8)+1-(CONFIG!$E21+CONFIG!$F21)),0)*CONFIG!$H21)*CONFIG!$D21</f>
        <v>0</v>
      </c>
      <c r="DB16" s="10">
        <f>((CONFIG!$G21*Commandes!DB16)+IF(ROUND((DB$8-CONFIG!$D$7)/31,0)&gt;=(CONFIG!$E21+CONFIG!$F21),INDEX(Commandes!$D16:$DG16,,COLUMN(DB$8)-COLUMN($D$8)+1-(CONFIG!$E21+CONFIG!$F21)),0)*CONFIG!$H21)*CONFIG!$D21</f>
        <v>0</v>
      </c>
      <c r="DC16" s="10">
        <f>((CONFIG!$G21*Commandes!DC16)+IF(ROUND((DC$8-CONFIG!$D$7)/31,0)&gt;=(CONFIG!$E21+CONFIG!$F21),INDEX(Commandes!$D16:$DG16,,COLUMN(DC$8)-COLUMN($D$8)+1-(CONFIG!$E21+CONFIG!$F21)),0)*CONFIG!$H21)*CONFIG!$D21</f>
        <v>0</v>
      </c>
      <c r="DD16" s="10">
        <f>((CONFIG!$G21*Commandes!DD16)+IF(ROUND((DD$8-CONFIG!$D$7)/31,0)&gt;=(CONFIG!$E21+CONFIG!$F21),INDEX(Commandes!$D16:$DG16,,COLUMN(DD$8)-COLUMN($D$8)+1-(CONFIG!$E21+CONFIG!$F21)),0)*CONFIG!$H21)*CONFIG!$D21</f>
        <v>0</v>
      </c>
      <c r="DE16" s="10">
        <f>((CONFIG!$G21*Commandes!DE16)+IF(ROUND((DE$8-CONFIG!$D$7)/31,0)&gt;=(CONFIG!$E21+CONFIG!$F21),INDEX(Commandes!$D16:$DG16,,COLUMN(DE$8)-COLUMN($D$8)+1-(CONFIG!$E21+CONFIG!$F21)),0)*CONFIG!$H21)*CONFIG!$D21</f>
        <v>0</v>
      </c>
      <c r="DF16" s="10">
        <f>((CONFIG!$G21*Commandes!DF16)+IF(ROUND((DF$8-CONFIG!$D$7)/31,0)&gt;=(CONFIG!$E21+CONFIG!$F21),INDEX(Commandes!$D16:$DG16,,COLUMN(DF$8)-COLUMN($D$8)+1-(CONFIG!$E21+CONFIG!$F21)),0)*CONFIG!$H21)*CONFIG!$D21</f>
        <v>0</v>
      </c>
      <c r="DG16" s="10">
        <f>((CONFIG!$G21*Commandes!DG16)+IF(ROUND((DG$8-CONFIG!$D$7)/31,0)&gt;=(CONFIG!$E21+CONFIG!$F21),INDEX(Commandes!$D16:$DG16,,COLUMN(DG$8)-COLUMN($D$8)+1-(CONFIG!$E21+CONFIG!$F21)),0)*CONFIG!$H21)*CONFIG!$D21</f>
        <v>0</v>
      </c>
    </row>
    <row r="17">
      <c r="C17" s="6">
        <f>CONFIG!$C$22</f>
        <v>0</v>
      </c>
      <c r="D17" s="10">
        <f>((CONFIG!$G22*Commandes!D17)+IF(ROUND((D$8-CONFIG!$D$7)/31,0)&gt;=(CONFIG!$E22+CONFIG!$F22),INDEX(Commandes!$D17:$DG17,,COLUMN(D$8)-COLUMN($D$8)+1-(CONFIG!$E22+CONFIG!$F22)),0)*CONFIG!$H22)*CONFIG!$D22</f>
        <v>0</v>
      </c>
      <c r="E17" s="10">
        <f>((CONFIG!$G22*Commandes!E17)+IF(ROUND((E$8-CONFIG!$D$7)/31,0)&gt;=(CONFIG!$E22+CONFIG!$F22),INDEX(Commandes!$D17:$DG17,,COLUMN(E$8)-COLUMN($D$8)+1-(CONFIG!$E22+CONFIG!$F22)),0)*CONFIG!$H22)*CONFIG!$D22</f>
        <v>0</v>
      </c>
      <c r="F17" s="10">
        <f>((CONFIG!$G22*Commandes!F17)+IF(ROUND((F$8-CONFIG!$D$7)/31,0)&gt;=(CONFIG!$E22+CONFIG!$F22),INDEX(Commandes!$D17:$DG17,,COLUMN(F$8)-COLUMN($D$8)+1-(CONFIG!$E22+CONFIG!$F22)),0)*CONFIG!$H22)*CONFIG!$D22</f>
        <v>0</v>
      </c>
      <c r="G17" s="10">
        <f>((CONFIG!$G22*Commandes!G17)+IF(ROUND((G$8-CONFIG!$D$7)/31,0)&gt;=(CONFIG!$E22+CONFIG!$F22),INDEX(Commandes!$D17:$DG17,,COLUMN(G$8)-COLUMN($D$8)+1-(CONFIG!$E22+CONFIG!$F22)),0)*CONFIG!$H22)*CONFIG!$D22</f>
        <v>0</v>
      </c>
      <c r="H17" s="10">
        <f>((CONFIG!$G22*Commandes!H17)+IF(ROUND((H$8-CONFIG!$D$7)/31,0)&gt;=(CONFIG!$E22+CONFIG!$F22),INDEX(Commandes!$D17:$DG17,,COLUMN(H$8)-COLUMN($D$8)+1-(CONFIG!$E22+CONFIG!$F22)),0)*CONFIG!$H22)*CONFIG!$D22</f>
        <v>0</v>
      </c>
      <c r="I17" s="10">
        <f>((CONFIG!$G22*Commandes!I17)+IF(ROUND((I$8-CONFIG!$D$7)/31,0)&gt;=(CONFIG!$E22+CONFIG!$F22),INDEX(Commandes!$D17:$DG17,,COLUMN(I$8)-COLUMN($D$8)+1-(CONFIG!$E22+CONFIG!$F22)),0)*CONFIG!$H22)*CONFIG!$D22</f>
        <v>0</v>
      </c>
      <c r="J17" s="10">
        <f>((CONFIG!$G22*Commandes!J17)+IF(ROUND((J$8-CONFIG!$D$7)/31,0)&gt;=(CONFIG!$E22+CONFIG!$F22),INDEX(Commandes!$D17:$DG17,,COLUMN(J$8)-COLUMN($D$8)+1-(CONFIG!$E22+CONFIG!$F22)),0)*CONFIG!$H22)*CONFIG!$D22</f>
        <v>0</v>
      </c>
      <c r="K17" s="10">
        <f>((CONFIG!$G22*Commandes!K17)+IF(ROUND((K$8-CONFIG!$D$7)/31,0)&gt;=(CONFIG!$E22+CONFIG!$F22),INDEX(Commandes!$D17:$DG17,,COLUMN(K$8)-COLUMN($D$8)+1-(CONFIG!$E22+CONFIG!$F22)),0)*CONFIG!$H22)*CONFIG!$D22</f>
        <v>0</v>
      </c>
      <c r="L17" s="10">
        <f>((CONFIG!$G22*Commandes!L17)+IF(ROUND((L$8-CONFIG!$D$7)/31,0)&gt;=(CONFIG!$E22+CONFIG!$F22),INDEX(Commandes!$D17:$DG17,,COLUMN(L$8)-COLUMN($D$8)+1-(CONFIG!$E22+CONFIG!$F22)),0)*CONFIG!$H22)*CONFIG!$D22</f>
        <v>0</v>
      </c>
      <c r="M17" s="10">
        <f>((CONFIG!$G22*Commandes!M17)+IF(ROUND((M$8-CONFIG!$D$7)/31,0)&gt;=(CONFIG!$E22+CONFIG!$F22),INDEX(Commandes!$D17:$DG17,,COLUMN(M$8)-COLUMN($D$8)+1-(CONFIG!$E22+CONFIG!$F22)),0)*CONFIG!$H22)*CONFIG!$D22</f>
        <v>0</v>
      </c>
      <c r="N17" s="10">
        <f>((CONFIG!$G22*Commandes!N17)+IF(ROUND((N$8-CONFIG!$D$7)/31,0)&gt;=(CONFIG!$E22+CONFIG!$F22),INDEX(Commandes!$D17:$DG17,,COLUMN(N$8)-COLUMN($D$8)+1-(CONFIG!$E22+CONFIG!$F22)),0)*CONFIG!$H22)*CONFIG!$D22</f>
        <v>0</v>
      </c>
      <c r="O17" s="10">
        <f>((CONFIG!$G22*Commandes!O17)+IF(ROUND((O$8-CONFIG!$D$7)/31,0)&gt;=(CONFIG!$E22+CONFIG!$F22),INDEX(Commandes!$D17:$DG17,,COLUMN(O$8)-COLUMN($D$8)+1-(CONFIG!$E22+CONFIG!$F22)),0)*CONFIG!$H22)*CONFIG!$D22</f>
        <v>0</v>
      </c>
      <c r="P17" s="10">
        <f>((CONFIG!$G22*Commandes!P17)+IF(ROUND((P$8-CONFIG!$D$7)/31,0)&gt;=(CONFIG!$E22+CONFIG!$F22),INDEX(Commandes!$D17:$DG17,,COLUMN(P$8)-COLUMN($D$8)+1-(CONFIG!$E22+CONFIG!$F22)),0)*CONFIG!$H22)*CONFIG!$D22</f>
        <v>0</v>
      </c>
      <c r="Q17" s="10">
        <f>((CONFIG!$G22*Commandes!Q17)+IF(ROUND((Q$8-CONFIG!$D$7)/31,0)&gt;=(CONFIG!$E22+CONFIG!$F22),INDEX(Commandes!$D17:$DG17,,COLUMN(Q$8)-COLUMN($D$8)+1-(CONFIG!$E22+CONFIG!$F22)),0)*CONFIG!$H22)*CONFIG!$D22</f>
        <v>0</v>
      </c>
      <c r="R17" s="10">
        <f>((CONFIG!$G22*Commandes!R17)+IF(ROUND((R$8-CONFIG!$D$7)/31,0)&gt;=(CONFIG!$E22+CONFIG!$F22),INDEX(Commandes!$D17:$DG17,,COLUMN(R$8)-COLUMN($D$8)+1-(CONFIG!$E22+CONFIG!$F22)),0)*CONFIG!$H22)*CONFIG!$D22</f>
        <v>0</v>
      </c>
      <c r="S17" s="10">
        <f>((CONFIG!$G22*Commandes!S17)+IF(ROUND((S$8-CONFIG!$D$7)/31,0)&gt;=(CONFIG!$E22+CONFIG!$F22),INDEX(Commandes!$D17:$DG17,,COLUMN(S$8)-COLUMN($D$8)+1-(CONFIG!$E22+CONFIG!$F22)),0)*CONFIG!$H22)*CONFIG!$D22</f>
        <v>0</v>
      </c>
      <c r="T17" s="10">
        <f>((CONFIG!$G22*Commandes!T17)+IF(ROUND((T$8-CONFIG!$D$7)/31,0)&gt;=(CONFIG!$E22+CONFIG!$F22),INDEX(Commandes!$D17:$DG17,,COLUMN(T$8)-COLUMN($D$8)+1-(CONFIG!$E22+CONFIG!$F22)),0)*CONFIG!$H22)*CONFIG!$D22</f>
        <v>0</v>
      </c>
      <c r="U17" s="10">
        <f>((CONFIG!$G22*Commandes!U17)+IF(ROUND((U$8-CONFIG!$D$7)/31,0)&gt;=(CONFIG!$E22+CONFIG!$F22),INDEX(Commandes!$D17:$DG17,,COLUMN(U$8)-COLUMN($D$8)+1-(CONFIG!$E22+CONFIG!$F22)),0)*CONFIG!$H22)*CONFIG!$D22</f>
        <v>0</v>
      </c>
      <c r="V17" s="10">
        <f>((CONFIG!$G22*Commandes!V17)+IF(ROUND((V$8-CONFIG!$D$7)/31,0)&gt;=(CONFIG!$E22+CONFIG!$F22),INDEX(Commandes!$D17:$DG17,,COLUMN(V$8)-COLUMN($D$8)+1-(CONFIG!$E22+CONFIG!$F22)),0)*CONFIG!$H22)*CONFIG!$D22</f>
        <v>0</v>
      </c>
      <c r="W17" s="10">
        <f>((CONFIG!$G22*Commandes!W17)+IF(ROUND((W$8-CONFIG!$D$7)/31,0)&gt;=(CONFIG!$E22+CONFIG!$F22),INDEX(Commandes!$D17:$DG17,,COLUMN(W$8)-COLUMN($D$8)+1-(CONFIG!$E22+CONFIG!$F22)),0)*CONFIG!$H22)*CONFIG!$D22</f>
        <v>0</v>
      </c>
      <c r="X17" s="10">
        <f>((CONFIG!$G22*Commandes!X17)+IF(ROUND((X$8-CONFIG!$D$7)/31,0)&gt;=(CONFIG!$E22+CONFIG!$F22),INDEX(Commandes!$D17:$DG17,,COLUMN(X$8)-COLUMN($D$8)+1-(CONFIG!$E22+CONFIG!$F22)),0)*CONFIG!$H22)*CONFIG!$D22</f>
        <v>0</v>
      </c>
      <c r="Y17" s="10">
        <f>((CONFIG!$G22*Commandes!Y17)+IF(ROUND((Y$8-CONFIG!$D$7)/31,0)&gt;=(CONFIG!$E22+CONFIG!$F22),INDEX(Commandes!$D17:$DG17,,COLUMN(Y$8)-COLUMN($D$8)+1-(CONFIG!$E22+CONFIG!$F22)),0)*CONFIG!$H22)*CONFIG!$D22</f>
        <v>0</v>
      </c>
      <c r="Z17" s="10">
        <f>((CONFIG!$G22*Commandes!Z17)+IF(ROUND((Z$8-CONFIG!$D$7)/31,0)&gt;=(CONFIG!$E22+CONFIG!$F22),INDEX(Commandes!$D17:$DG17,,COLUMN(Z$8)-COLUMN($D$8)+1-(CONFIG!$E22+CONFIG!$F22)),0)*CONFIG!$H22)*CONFIG!$D22</f>
        <v>0</v>
      </c>
      <c r="AA17" s="10">
        <f>((CONFIG!$G22*Commandes!AA17)+IF(ROUND((AA$8-CONFIG!$D$7)/31,0)&gt;=(CONFIG!$E22+CONFIG!$F22),INDEX(Commandes!$D17:$DG17,,COLUMN(AA$8)-COLUMN($D$8)+1-(CONFIG!$E22+CONFIG!$F22)),0)*CONFIG!$H22)*CONFIG!$D22</f>
        <v>0</v>
      </c>
      <c r="AB17" s="10">
        <f>((CONFIG!$G22*Commandes!AB17)+IF(ROUND((AB$8-CONFIG!$D$7)/31,0)&gt;=(CONFIG!$E22+CONFIG!$F22),INDEX(Commandes!$D17:$DG17,,COLUMN(AB$8)-COLUMN($D$8)+1-(CONFIG!$E22+CONFIG!$F22)),0)*CONFIG!$H22)*CONFIG!$D22</f>
        <v>0</v>
      </c>
      <c r="AC17" s="10">
        <f>((CONFIG!$G22*Commandes!AC17)+IF(ROUND((AC$8-CONFIG!$D$7)/31,0)&gt;=(CONFIG!$E22+CONFIG!$F22),INDEX(Commandes!$D17:$DG17,,COLUMN(AC$8)-COLUMN($D$8)+1-(CONFIG!$E22+CONFIG!$F22)),0)*CONFIG!$H22)*CONFIG!$D22</f>
        <v>0</v>
      </c>
      <c r="AD17" s="10">
        <f>((CONFIG!$G22*Commandes!AD17)+IF(ROUND((AD$8-CONFIG!$D$7)/31,0)&gt;=(CONFIG!$E22+CONFIG!$F22),INDEX(Commandes!$D17:$DG17,,COLUMN(AD$8)-COLUMN($D$8)+1-(CONFIG!$E22+CONFIG!$F22)),0)*CONFIG!$H22)*CONFIG!$D22</f>
        <v>0</v>
      </c>
      <c r="AE17" s="10">
        <f>((CONFIG!$G22*Commandes!AE17)+IF(ROUND((AE$8-CONFIG!$D$7)/31,0)&gt;=(CONFIG!$E22+CONFIG!$F22),INDEX(Commandes!$D17:$DG17,,COLUMN(AE$8)-COLUMN($D$8)+1-(CONFIG!$E22+CONFIG!$F22)),0)*CONFIG!$H22)*CONFIG!$D22</f>
        <v>0</v>
      </c>
      <c r="AF17" s="10">
        <f>((CONFIG!$G22*Commandes!AF17)+IF(ROUND((AF$8-CONFIG!$D$7)/31,0)&gt;=(CONFIG!$E22+CONFIG!$F22),INDEX(Commandes!$D17:$DG17,,COLUMN(AF$8)-COLUMN($D$8)+1-(CONFIG!$E22+CONFIG!$F22)),0)*CONFIG!$H22)*CONFIG!$D22</f>
        <v>0</v>
      </c>
      <c r="AG17" s="10">
        <f>((CONFIG!$G22*Commandes!AG17)+IF(ROUND((AG$8-CONFIG!$D$7)/31,0)&gt;=(CONFIG!$E22+CONFIG!$F22),INDEX(Commandes!$D17:$DG17,,COLUMN(AG$8)-COLUMN($D$8)+1-(CONFIG!$E22+CONFIG!$F22)),0)*CONFIG!$H22)*CONFIG!$D22</f>
        <v>0</v>
      </c>
      <c r="AH17" s="10">
        <f>((CONFIG!$G22*Commandes!AH17)+IF(ROUND((AH$8-CONFIG!$D$7)/31,0)&gt;=(CONFIG!$E22+CONFIG!$F22),INDEX(Commandes!$D17:$DG17,,COLUMN(AH$8)-COLUMN($D$8)+1-(CONFIG!$E22+CONFIG!$F22)),0)*CONFIG!$H22)*CONFIG!$D22</f>
        <v>0</v>
      </c>
      <c r="AI17" s="10">
        <f>((CONFIG!$G22*Commandes!AI17)+IF(ROUND((AI$8-CONFIG!$D$7)/31,0)&gt;=(CONFIG!$E22+CONFIG!$F22),INDEX(Commandes!$D17:$DG17,,COLUMN(AI$8)-COLUMN($D$8)+1-(CONFIG!$E22+CONFIG!$F22)),0)*CONFIG!$H22)*CONFIG!$D22</f>
        <v>0</v>
      </c>
      <c r="AJ17" s="10">
        <f>((CONFIG!$G22*Commandes!AJ17)+IF(ROUND((AJ$8-CONFIG!$D$7)/31,0)&gt;=(CONFIG!$E22+CONFIG!$F22),INDEX(Commandes!$D17:$DG17,,COLUMN(AJ$8)-COLUMN($D$8)+1-(CONFIG!$E22+CONFIG!$F22)),0)*CONFIG!$H22)*CONFIG!$D22</f>
        <v>0</v>
      </c>
      <c r="AK17" s="10">
        <f>((CONFIG!$G22*Commandes!AK17)+IF(ROUND((AK$8-CONFIG!$D$7)/31,0)&gt;=(CONFIG!$E22+CONFIG!$F22),INDEX(Commandes!$D17:$DG17,,COLUMN(AK$8)-COLUMN($D$8)+1-(CONFIG!$E22+CONFIG!$F22)),0)*CONFIG!$H22)*CONFIG!$D22</f>
        <v>0</v>
      </c>
      <c r="AL17" s="10">
        <f>((CONFIG!$G22*Commandes!AL17)+IF(ROUND((AL$8-CONFIG!$D$7)/31,0)&gt;=(CONFIG!$E22+CONFIG!$F22),INDEX(Commandes!$D17:$DG17,,COLUMN(AL$8)-COLUMN($D$8)+1-(CONFIG!$E22+CONFIG!$F22)),0)*CONFIG!$H22)*CONFIG!$D22</f>
        <v>0</v>
      </c>
      <c r="AM17" s="10">
        <f>((CONFIG!$G22*Commandes!AM17)+IF(ROUND((AM$8-CONFIG!$D$7)/31,0)&gt;=(CONFIG!$E22+CONFIG!$F22),INDEX(Commandes!$D17:$DG17,,COLUMN(AM$8)-COLUMN($D$8)+1-(CONFIG!$E22+CONFIG!$F22)),0)*CONFIG!$H22)*CONFIG!$D22</f>
        <v>0</v>
      </c>
      <c r="AN17" s="10">
        <f>((CONFIG!$G22*Commandes!AN17)+IF(ROUND((AN$8-CONFIG!$D$7)/31,0)&gt;=(CONFIG!$E22+CONFIG!$F22),INDEX(Commandes!$D17:$DG17,,COLUMN(AN$8)-COLUMN($D$8)+1-(CONFIG!$E22+CONFIG!$F22)),0)*CONFIG!$H22)*CONFIG!$D22</f>
        <v>0</v>
      </c>
      <c r="AO17" s="10">
        <f>((CONFIG!$G22*Commandes!AO17)+IF(ROUND((AO$8-CONFIG!$D$7)/31,0)&gt;=(CONFIG!$E22+CONFIG!$F22),INDEX(Commandes!$D17:$DG17,,COLUMN(AO$8)-COLUMN($D$8)+1-(CONFIG!$E22+CONFIG!$F22)),0)*CONFIG!$H22)*CONFIG!$D22</f>
        <v>0</v>
      </c>
      <c r="AP17" s="10">
        <f>((CONFIG!$G22*Commandes!AP17)+IF(ROUND((AP$8-CONFIG!$D$7)/31,0)&gt;=(CONFIG!$E22+CONFIG!$F22),INDEX(Commandes!$D17:$DG17,,COLUMN(AP$8)-COLUMN($D$8)+1-(CONFIG!$E22+CONFIG!$F22)),0)*CONFIG!$H22)*CONFIG!$D22</f>
        <v>0</v>
      </c>
      <c r="AQ17" s="10">
        <f>((CONFIG!$G22*Commandes!AQ17)+IF(ROUND((AQ$8-CONFIG!$D$7)/31,0)&gt;=(CONFIG!$E22+CONFIG!$F22),INDEX(Commandes!$D17:$DG17,,COLUMN(AQ$8)-COLUMN($D$8)+1-(CONFIG!$E22+CONFIG!$F22)),0)*CONFIG!$H22)*CONFIG!$D22</f>
        <v>0</v>
      </c>
      <c r="AR17" s="10">
        <f>((CONFIG!$G22*Commandes!AR17)+IF(ROUND((AR$8-CONFIG!$D$7)/31,0)&gt;=(CONFIG!$E22+CONFIG!$F22),INDEX(Commandes!$D17:$DG17,,COLUMN(AR$8)-COLUMN($D$8)+1-(CONFIG!$E22+CONFIG!$F22)),0)*CONFIG!$H22)*CONFIG!$D22</f>
        <v>0</v>
      </c>
      <c r="AS17" s="10">
        <f>((CONFIG!$G22*Commandes!AS17)+IF(ROUND((AS$8-CONFIG!$D$7)/31,0)&gt;=(CONFIG!$E22+CONFIG!$F22),INDEX(Commandes!$D17:$DG17,,COLUMN(AS$8)-COLUMN($D$8)+1-(CONFIG!$E22+CONFIG!$F22)),0)*CONFIG!$H22)*CONFIG!$D22</f>
        <v>0</v>
      </c>
      <c r="AT17" s="10">
        <f>((CONFIG!$G22*Commandes!AT17)+IF(ROUND((AT$8-CONFIG!$D$7)/31,0)&gt;=(CONFIG!$E22+CONFIG!$F22),INDEX(Commandes!$D17:$DG17,,COLUMN(AT$8)-COLUMN($D$8)+1-(CONFIG!$E22+CONFIG!$F22)),0)*CONFIG!$H22)*CONFIG!$D22</f>
        <v>0</v>
      </c>
      <c r="AU17" s="10">
        <f>((CONFIG!$G22*Commandes!AU17)+IF(ROUND((AU$8-CONFIG!$D$7)/31,0)&gt;=(CONFIG!$E22+CONFIG!$F22),INDEX(Commandes!$D17:$DG17,,COLUMN(AU$8)-COLUMN($D$8)+1-(CONFIG!$E22+CONFIG!$F22)),0)*CONFIG!$H22)*CONFIG!$D22</f>
        <v>0</v>
      </c>
      <c r="AV17" s="10">
        <f>((CONFIG!$G22*Commandes!AV17)+IF(ROUND((AV$8-CONFIG!$D$7)/31,0)&gt;=(CONFIG!$E22+CONFIG!$F22),INDEX(Commandes!$D17:$DG17,,COLUMN(AV$8)-COLUMN($D$8)+1-(CONFIG!$E22+CONFIG!$F22)),0)*CONFIG!$H22)*CONFIG!$D22</f>
        <v>0</v>
      </c>
      <c r="AW17" s="10">
        <f>((CONFIG!$G22*Commandes!AW17)+IF(ROUND((AW$8-CONFIG!$D$7)/31,0)&gt;=(CONFIG!$E22+CONFIG!$F22),INDEX(Commandes!$D17:$DG17,,COLUMN(AW$8)-COLUMN($D$8)+1-(CONFIG!$E22+CONFIG!$F22)),0)*CONFIG!$H22)*CONFIG!$D22</f>
        <v>0</v>
      </c>
      <c r="AX17" s="10">
        <f>((CONFIG!$G22*Commandes!AX17)+IF(ROUND((AX$8-CONFIG!$D$7)/31,0)&gt;=(CONFIG!$E22+CONFIG!$F22),INDEX(Commandes!$D17:$DG17,,COLUMN(AX$8)-COLUMN($D$8)+1-(CONFIG!$E22+CONFIG!$F22)),0)*CONFIG!$H22)*CONFIG!$D22</f>
        <v>0</v>
      </c>
      <c r="AY17" s="10">
        <f>((CONFIG!$G22*Commandes!AY17)+IF(ROUND((AY$8-CONFIG!$D$7)/31,0)&gt;=(CONFIG!$E22+CONFIG!$F22),INDEX(Commandes!$D17:$DG17,,COLUMN(AY$8)-COLUMN($D$8)+1-(CONFIG!$E22+CONFIG!$F22)),0)*CONFIG!$H22)*CONFIG!$D22</f>
        <v>0</v>
      </c>
      <c r="AZ17" s="10">
        <f>((CONFIG!$G22*Commandes!AZ17)+IF(ROUND((AZ$8-CONFIG!$D$7)/31,0)&gt;=(CONFIG!$E22+CONFIG!$F22),INDEX(Commandes!$D17:$DG17,,COLUMN(AZ$8)-COLUMN($D$8)+1-(CONFIG!$E22+CONFIG!$F22)),0)*CONFIG!$H22)*CONFIG!$D22</f>
        <v>0</v>
      </c>
      <c r="BA17" s="10">
        <f>((CONFIG!$G22*Commandes!BA17)+IF(ROUND((BA$8-CONFIG!$D$7)/31,0)&gt;=(CONFIG!$E22+CONFIG!$F22),INDEX(Commandes!$D17:$DG17,,COLUMN(BA$8)-COLUMN($D$8)+1-(CONFIG!$E22+CONFIG!$F22)),0)*CONFIG!$H22)*CONFIG!$D22</f>
        <v>0</v>
      </c>
      <c r="BB17" s="10">
        <f>((CONFIG!$G22*Commandes!BB17)+IF(ROUND((BB$8-CONFIG!$D$7)/31,0)&gt;=(CONFIG!$E22+CONFIG!$F22),INDEX(Commandes!$D17:$DG17,,COLUMN(BB$8)-COLUMN($D$8)+1-(CONFIG!$E22+CONFIG!$F22)),0)*CONFIG!$H22)*CONFIG!$D22</f>
        <v>0</v>
      </c>
      <c r="BC17" s="10">
        <f>((CONFIG!$G22*Commandes!BC17)+IF(ROUND((BC$8-CONFIG!$D$7)/31,0)&gt;=(CONFIG!$E22+CONFIG!$F22),INDEX(Commandes!$D17:$DG17,,COLUMN(BC$8)-COLUMN($D$8)+1-(CONFIG!$E22+CONFIG!$F22)),0)*CONFIG!$H22)*CONFIG!$D22</f>
        <v>0</v>
      </c>
      <c r="BD17" s="10">
        <f>((CONFIG!$G22*Commandes!BD17)+IF(ROUND((BD$8-CONFIG!$D$7)/31,0)&gt;=(CONFIG!$E22+CONFIG!$F22),INDEX(Commandes!$D17:$DG17,,COLUMN(BD$8)-COLUMN($D$8)+1-(CONFIG!$E22+CONFIG!$F22)),0)*CONFIG!$H22)*CONFIG!$D22</f>
        <v>0</v>
      </c>
      <c r="BE17" s="10">
        <f>((CONFIG!$G22*Commandes!BE17)+IF(ROUND((BE$8-CONFIG!$D$7)/31,0)&gt;=(CONFIG!$E22+CONFIG!$F22),INDEX(Commandes!$D17:$DG17,,COLUMN(BE$8)-COLUMN($D$8)+1-(CONFIG!$E22+CONFIG!$F22)),0)*CONFIG!$H22)*CONFIG!$D22</f>
        <v>0</v>
      </c>
      <c r="BF17" s="10">
        <f>((CONFIG!$G22*Commandes!BF17)+IF(ROUND((BF$8-CONFIG!$D$7)/31,0)&gt;=(CONFIG!$E22+CONFIG!$F22),INDEX(Commandes!$D17:$DG17,,COLUMN(BF$8)-COLUMN($D$8)+1-(CONFIG!$E22+CONFIG!$F22)),0)*CONFIG!$H22)*CONFIG!$D22</f>
        <v>0</v>
      </c>
      <c r="BG17" s="10">
        <f>((CONFIG!$G22*Commandes!BG17)+IF(ROUND((BG$8-CONFIG!$D$7)/31,0)&gt;=(CONFIG!$E22+CONFIG!$F22),INDEX(Commandes!$D17:$DG17,,COLUMN(BG$8)-COLUMN($D$8)+1-(CONFIG!$E22+CONFIG!$F22)),0)*CONFIG!$H22)*CONFIG!$D22</f>
        <v>0</v>
      </c>
      <c r="BH17" s="10">
        <f>((CONFIG!$G22*Commandes!BH17)+IF(ROUND((BH$8-CONFIG!$D$7)/31,0)&gt;=(CONFIG!$E22+CONFIG!$F22),INDEX(Commandes!$D17:$DG17,,COLUMN(BH$8)-COLUMN($D$8)+1-(CONFIG!$E22+CONFIG!$F22)),0)*CONFIG!$H22)*CONFIG!$D22</f>
        <v>0</v>
      </c>
      <c r="BI17" s="10">
        <f>((CONFIG!$G22*Commandes!BI17)+IF(ROUND((BI$8-CONFIG!$D$7)/31,0)&gt;=(CONFIG!$E22+CONFIG!$F22),INDEX(Commandes!$D17:$DG17,,COLUMN(BI$8)-COLUMN($D$8)+1-(CONFIG!$E22+CONFIG!$F22)),0)*CONFIG!$H22)*CONFIG!$D22</f>
        <v>0</v>
      </c>
      <c r="BJ17" s="10">
        <f>((CONFIG!$G22*Commandes!BJ17)+IF(ROUND((BJ$8-CONFIG!$D$7)/31,0)&gt;=(CONFIG!$E22+CONFIG!$F22),INDEX(Commandes!$D17:$DG17,,COLUMN(BJ$8)-COLUMN($D$8)+1-(CONFIG!$E22+CONFIG!$F22)),0)*CONFIG!$H22)*CONFIG!$D22</f>
        <v>0</v>
      </c>
      <c r="BK17" s="10">
        <f>((CONFIG!$G22*Commandes!BK17)+IF(ROUND((BK$8-CONFIG!$D$7)/31,0)&gt;=(CONFIG!$E22+CONFIG!$F22),INDEX(Commandes!$D17:$DG17,,COLUMN(BK$8)-COLUMN($D$8)+1-(CONFIG!$E22+CONFIG!$F22)),0)*CONFIG!$H22)*CONFIG!$D22</f>
        <v>0</v>
      </c>
      <c r="BL17" s="10">
        <f>((CONFIG!$G22*Commandes!BL17)+IF(ROUND((BL$8-CONFIG!$D$7)/31,0)&gt;=(CONFIG!$E22+CONFIG!$F22),INDEX(Commandes!$D17:$DG17,,COLUMN(BL$8)-COLUMN($D$8)+1-(CONFIG!$E22+CONFIG!$F22)),0)*CONFIG!$H22)*CONFIG!$D22</f>
        <v>0</v>
      </c>
      <c r="BM17" s="10">
        <f>((CONFIG!$G22*Commandes!BM17)+IF(ROUND((BM$8-CONFIG!$D$7)/31,0)&gt;=(CONFIG!$E22+CONFIG!$F22),INDEX(Commandes!$D17:$DG17,,COLUMN(BM$8)-COLUMN($D$8)+1-(CONFIG!$E22+CONFIG!$F22)),0)*CONFIG!$H22)*CONFIG!$D22</f>
        <v>0</v>
      </c>
      <c r="BN17" s="10">
        <f>((CONFIG!$G22*Commandes!BN17)+IF(ROUND((BN$8-CONFIG!$D$7)/31,0)&gt;=(CONFIG!$E22+CONFIG!$F22),INDEX(Commandes!$D17:$DG17,,COLUMN(BN$8)-COLUMN($D$8)+1-(CONFIG!$E22+CONFIG!$F22)),0)*CONFIG!$H22)*CONFIG!$D22</f>
        <v>0</v>
      </c>
      <c r="BO17" s="10">
        <f>((CONFIG!$G22*Commandes!BO17)+IF(ROUND((BO$8-CONFIG!$D$7)/31,0)&gt;=(CONFIG!$E22+CONFIG!$F22),INDEX(Commandes!$D17:$DG17,,COLUMN(BO$8)-COLUMN($D$8)+1-(CONFIG!$E22+CONFIG!$F22)),0)*CONFIG!$H22)*CONFIG!$D22</f>
        <v>0</v>
      </c>
      <c r="BP17" s="10">
        <f>((CONFIG!$G22*Commandes!BP17)+IF(ROUND((BP$8-CONFIG!$D$7)/31,0)&gt;=(CONFIG!$E22+CONFIG!$F22),INDEX(Commandes!$D17:$DG17,,COLUMN(BP$8)-COLUMN($D$8)+1-(CONFIG!$E22+CONFIG!$F22)),0)*CONFIG!$H22)*CONFIG!$D22</f>
        <v>0</v>
      </c>
      <c r="BQ17" s="10">
        <f>((CONFIG!$G22*Commandes!BQ17)+IF(ROUND((BQ$8-CONFIG!$D$7)/31,0)&gt;=(CONFIG!$E22+CONFIG!$F22),INDEX(Commandes!$D17:$DG17,,COLUMN(BQ$8)-COLUMN($D$8)+1-(CONFIG!$E22+CONFIG!$F22)),0)*CONFIG!$H22)*CONFIG!$D22</f>
        <v>0</v>
      </c>
      <c r="BR17" s="10">
        <f>((CONFIG!$G22*Commandes!BR17)+IF(ROUND((BR$8-CONFIG!$D$7)/31,0)&gt;=(CONFIG!$E22+CONFIG!$F22),INDEX(Commandes!$D17:$DG17,,COLUMN(BR$8)-COLUMN($D$8)+1-(CONFIG!$E22+CONFIG!$F22)),0)*CONFIG!$H22)*CONFIG!$D22</f>
        <v>0</v>
      </c>
      <c r="BS17" s="10">
        <f>((CONFIG!$G22*Commandes!BS17)+IF(ROUND((BS$8-CONFIG!$D$7)/31,0)&gt;=(CONFIG!$E22+CONFIG!$F22),INDEX(Commandes!$D17:$DG17,,COLUMN(BS$8)-COLUMN($D$8)+1-(CONFIG!$E22+CONFIG!$F22)),0)*CONFIG!$H22)*CONFIG!$D22</f>
        <v>0</v>
      </c>
      <c r="BT17" s="10">
        <f>((CONFIG!$G22*Commandes!BT17)+IF(ROUND((BT$8-CONFIG!$D$7)/31,0)&gt;=(CONFIG!$E22+CONFIG!$F22),INDEX(Commandes!$D17:$DG17,,COLUMN(BT$8)-COLUMN($D$8)+1-(CONFIG!$E22+CONFIG!$F22)),0)*CONFIG!$H22)*CONFIG!$D22</f>
        <v>0</v>
      </c>
      <c r="BU17" s="10">
        <f>((CONFIG!$G22*Commandes!BU17)+IF(ROUND((BU$8-CONFIG!$D$7)/31,0)&gt;=(CONFIG!$E22+CONFIG!$F22),INDEX(Commandes!$D17:$DG17,,COLUMN(BU$8)-COLUMN($D$8)+1-(CONFIG!$E22+CONFIG!$F22)),0)*CONFIG!$H22)*CONFIG!$D22</f>
        <v>0</v>
      </c>
      <c r="BV17" s="10">
        <f>((CONFIG!$G22*Commandes!BV17)+IF(ROUND((BV$8-CONFIG!$D$7)/31,0)&gt;=(CONFIG!$E22+CONFIG!$F22),INDEX(Commandes!$D17:$DG17,,COLUMN(BV$8)-COLUMN($D$8)+1-(CONFIG!$E22+CONFIG!$F22)),0)*CONFIG!$H22)*CONFIG!$D22</f>
        <v>0</v>
      </c>
      <c r="BW17" s="10">
        <f>((CONFIG!$G22*Commandes!BW17)+IF(ROUND((BW$8-CONFIG!$D$7)/31,0)&gt;=(CONFIG!$E22+CONFIG!$F22),INDEX(Commandes!$D17:$DG17,,COLUMN(BW$8)-COLUMN($D$8)+1-(CONFIG!$E22+CONFIG!$F22)),0)*CONFIG!$H22)*CONFIG!$D22</f>
        <v>0</v>
      </c>
      <c r="BX17" s="10">
        <f>((CONFIG!$G22*Commandes!BX17)+IF(ROUND((BX$8-CONFIG!$D$7)/31,0)&gt;=(CONFIG!$E22+CONFIG!$F22),INDEX(Commandes!$D17:$DG17,,COLUMN(BX$8)-COLUMN($D$8)+1-(CONFIG!$E22+CONFIG!$F22)),0)*CONFIG!$H22)*CONFIG!$D22</f>
        <v>0</v>
      </c>
      <c r="BY17" s="10">
        <f>((CONFIG!$G22*Commandes!BY17)+IF(ROUND((BY$8-CONFIG!$D$7)/31,0)&gt;=(CONFIG!$E22+CONFIG!$F22),INDEX(Commandes!$D17:$DG17,,COLUMN(BY$8)-COLUMN($D$8)+1-(CONFIG!$E22+CONFIG!$F22)),0)*CONFIG!$H22)*CONFIG!$D22</f>
        <v>0</v>
      </c>
      <c r="BZ17" s="10">
        <f>((CONFIG!$G22*Commandes!BZ17)+IF(ROUND((BZ$8-CONFIG!$D$7)/31,0)&gt;=(CONFIG!$E22+CONFIG!$F22),INDEX(Commandes!$D17:$DG17,,COLUMN(BZ$8)-COLUMN($D$8)+1-(CONFIG!$E22+CONFIG!$F22)),0)*CONFIG!$H22)*CONFIG!$D22</f>
        <v>0</v>
      </c>
      <c r="CA17" s="10">
        <f>((CONFIG!$G22*Commandes!CA17)+IF(ROUND((CA$8-CONFIG!$D$7)/31,0)&gt;=(CONFIG!$E22+CONFIG!$F22),INDEX(Commandes!$D17:$DG17,,COLUMN(CA$8)-COLUMN($D$8)+1-(CONFIG!$E22+CONFIG!$F22)),0)*CONFIG!$H22)*CONFIG!$D22</f>
        <v>0</v>
      </c>
      <c r="CB17" s="10">
        <f>((CONFIG!$G22*Commandes!CB17)+IF(ROUND((CB$8-CONFIG!$D$7)/31,0)&gt;=(CONFIG!$E22+CONFIG!$F22),INDEX(Commandes!$D17:$DG17,,COLUMN(CB$8)-COLUMN($D$8)+1-(CONFIG!$E22+CONFIG!$F22)),0)*CONFIG!$H22)*CONFIG!$D22</f>
        <v>0</v>
      </c>
      <c r="CC17" s="10">
        <f>((CONFIG!$G22*Commandes!CC17)+IF(ROUND((CC$8-CONFIG!$D$7)/31,0)&gt;=(CONFIG!$E22+CONFIG!$F22),INDEX(Commandes!$D17:$DG17,,COLUMN(CC$8)-COLUMN($D$8)+1-(CONFIG!$E22+CONFIG!$F22)),0)*CONFIG!$H22)*CONFIG!$D22</f>
        <v>0</v>
      </c>
      <c r="CD17" s="10">
        <f>((CONFIG!$G22*Commandes!CD17)+IF(ROUND((CD$8-CONFIG!$D$7)/31,0)&gt;=(CONFIG!$E22+CONFIG!$F22),INDEX(Commandes!$D17:$DG17,,COLUMN(CD$8)-COLUMN($D$8)+1-(CONFIG!$E22+CONFIG!$F22)),0)*CONFIG!$H22)*CONFIG!$D22</f>
        <v>0</v>
      </c>
      <c r="CE17" s="10">
        <f>((CONFIG!$G22*Commandes!CE17)+IF(ROUND((CE$8-CONFIG!$D$7)/31,0)&gt;=(CONFIG!$E22+CONFIG!$F22),INDEX(Commandes!$D17:$DG17,,COLUMN(CE$8)-COLUMN($D$8)+1-(CONFIG!$E22+CONFIG!$F22)),0)*CONFIG!$H22)*CONFIG!$D22</f>
        <v>0</v>
      </c>
      <c r="CF17" s="10">
        <f>((CONFIG!$G22*Commandes!CF17)+IF(ROUND((CF$8-CONFIG!$D$7)/31,0)&gt;=(CONFIG!$E22+CONFIG!$F22),INDEX(Commandes!$D17:$DG17,,COLUMN(CF$8)-COLUMN($D$8)+1-(CONFIG!$E22+CONFIG!$F22)),0)*CONFIG!$H22)*CONFIG!$D22</f>
        <v>0</v>
      </c>
      <c r="CG17" s="10">
        <f>((CONFIG!$G22*Commandes!CG17)+IF(ROUND((CG$8-CONFIG!$D$7)/31,0)&gt;=(CONFIG!$E22+CONFIG!$F22),INDEX(Commandes!$D17:$DG17,,COLUMN(CG$8)-COLUMN($D$8)+1-(CONFIG!$E22+CONFIG!$F22)),0)*CONFIG!$H22)*CONFIG!$D22</f>
        <v>0</v>
      </c>
      <c r="CH17" s="10">
        <f>((CONFIG!$G22*Commandes!CH17)+IF(ROUND((CH$8-CONFIG!$D$7)/31,0)&gt;=(CONFIG!$E22+CONFIG!$F22),INDEX(Commandes!$D17:$DG17,,COLUMN(CH$8)-COLUMN($D$8)+1-(CONFIG!$E22+CONFIG!$F22)),0)*CONFIG!$H22)*CONFIG!$D22</f>
        <v>0</v>
      </c>
      <c r="CI17" s="10">
        <f>((CONFIG!$G22*Commandes!CI17)+IF(ROUND((CI$8-CONFIG!$D$7)/31,0)&gt;=(CONFIG!$E22+CONFIG!$F22),INDEX(Commandes!$D17:$DG17,,COLUMN(CI$8)-COLUMN($D$8)+1-(CONFIG!$E22+CONFIG!$F22)),0)*CONFIG!$H22)*CONFIG!$D22</f>
        <v>0</v>
      </c>
      <c r="CJ17" s="10">
        <f>((CONFIG!$G22*Commandes!CJ17)+IF(ROUND((CJ$8-CONFIG!$D$7)/31,0)&gt;=(CONFIG!$E22+CONFIG!$F22),INDEX(Commandes!$D17:$DG17,,COLUMN(CJ$8)-COLUMN($D$8)+1-(CONFIG!$E22+CONFIG!$F22)),0)*CONFIG!$H22)*CONFIG!$D22</f>
        <v>0</v>
      </c>
      <c r="CK17" s="10">
        <f>((CONFIG!$G22*Commandes!CK17)+IF(ROUND((CK$8-CONFIG!$D$7)/31,0)&gt;=(CONFIG!$E22+CONFIG!$F22),INDEX(Commandes!$D17:$DG17,,COLUMN(CK$8)-COLUMN($D$8)+1-(CONFIG!$E22+CONFIG!$F22)),0)*CONFIG!$H22)*CONFIG!$D22</f>
        <v>0</v>
      </c>
      <c r="CL17" s="10">
        <f>((CONFIG!$G22*Commandes!CL17)+IF(ROUND((CL$8-CONFIG!$D$7)/31,0)&gt;=(CONFIG!$E22+CONFIG!$F22),INDEX(Commandes!$D17:$DG17,,COLUMN(CL$8)-COLUMN($D$8)+1-(CONFIG!$E22+CONFIG!$F22)),0)*CONFIG!$H22)*CONFIG!$D22</f>
        <v>0</v>
      </c>
      <c r="CM17" s="10">
        <f>((CONFIG!$G22*Commandes!CM17)+IF(ROUND((CM$8-CONFIG!$D$7)/31,0)&gt;=(CONFIG!$E22+CONFIG!$F22),INDEX(Commandes!$D17:$DG17,,COLUMN(CM$8)-COLUMN($D$8)+1-(CONFIG!$E22+CONFIG!$F22)),0)*CONFIG!$H22)*CONFIG!$D22</f>
        <v>0</v>
      </c>
      <c r="CN17" s="10">
        <f>((CONFIG!$G22*Commandes!CN17)+IF(ROUND((CN$8-CONFIG!$D$7)/31,0)&gt;=(CONFIG!$E22+CONFIG!$F22),INDEX(Commandes!$D17:$DG17,,COLUMN(CN$8)-COLUMN($D$8)+1-(CONFIG!$E22+CONFIG!$F22)),0)*CONFIG!$H22)*CONFIG!$D22</f>
        <v>0</v>
      </c>
      <c r="CO17" s="10">
        <f>((CONFIG!$G22*Commandes!CO17)+IF(ROUND((CO$8-CONFIG!$D$7)/31,0)&gt;=(CONFIG!$E22+CONFIG!$F22),INDEX(Commandes!$D17:$DG17,,COLUMN(CO$8)-COLUMN($D$8)+1-(CONFIG!$E22+CONFIG!$F22)),0)*CONFIG!$H22)*CONFIG!$D22</f>
        <v>0</v>
      </c>
      <c r="CP17" s="10">
        <f>((CONFIG!$G22*Commandes!CP17)+IF(ROUND((CP$8-CONFIG!$D$7)/31,0)&gt;=(CONFIG!$E22+CONFIG!$F22),INDEX(Commandes!$D17:$DG17,,COLUMN(CP$8)-COLUMN($D$8)+1-(CONFIG!$E22+CONFIG!$F22)),0)*CONFIG!$H22)*CONFIG!$D22</f>
        <v>0</v>
      </c>
      <c r="CQ17" s="10">
        <f>((CONFIG!$G22*Commandes!CQ17)+IF(ROUND((CQ$8-CONFIG!$D$7)/31,0)&gt;=(CONFIG!$E22+CONFIG!$F22),INDEX(Commandes!$D17:$DG17,,COLUMN(CQ$8)-COLUMN($D$8)+1-(CONFIG!$E22+CONFIG!$F22)),0)*CONFIG!$H22)*CONFIG!$D22</f>
        <v>0</v>
      </c>
      <c r="CR17" s="10">
        <f>((CONFIG!$G22*Commandes!CR17)+IF(ROUND((CR$8-CONFIG!$D$7)/31,0)&gt;=(CONFIG!$E22+CONFIG!$F22),INDEX(Commandes!$D17:$DG17,,COLUMN(CR$8)-COLUMN($D$8)+1-(CONFIG!$E22+CONFIG!$F22)),0)*CONFIG!$H22)*CONFIG!$D22</f>
        <v>0</v>
      </c>
      <c r="CS17" s="10">
        <f>((CONFIG!$G22*Commandes!CS17)+IF(ROUND((CS$8-CONFIG!$D$7)/31,0)&gt;=(CONFIG!$E22+CONFIG!$F22),INDEX(Commandes!$D17:$DG17,,COLUMN(CS$8)-COLUMN($D$8)+1-(CONFIG!$E22+CONFIG!$F22)),0)*CONFIG!$H22)*CONFIG!$D22</f>
        <v>0</v>
      </c>
      <c r="CT17" s="10">
        <f>((CONFIG!$G22*Commandes!CT17)+IF(ROUND((CT$8-CONFIG!$D$7)/31,0)&gt;=(CONFIG!$E22+CONFIG!$F22),INDEX(Commandes!$D17:$DG17,,COLUMN(CT$8)-COLUMN($D$8)+1-(CONFIG!$E22+CONFIG!$F22)),0)*CONFIG!$H22)*CONFIG!$D22</f>
        <v>0</v>
      </c>
      <c r="CU17" s="10">
        <f>((CONFIG!$G22*Commandes!CU17)+IF(ROUND((CU$8-CONFIG!$D$7)/31,0)&gt;=(CONFIG!$E22+CONFIG!$F22),INDEX(Commandes!$D17:$DG17,,COLUMN(CU$8)-COLUMN($D$8)+1-(CONFIG!$E22+CONFIG!$F22)),0)*CONFIG!$H22)*CONFIG!$D22</f>
        <v>0</v>
      </c>
      <c r="CV17" s="10">
        <f>((CONFIG!$G22*Commandes!CV17)+IF(ROUND((CV$8-CONFIG!$D$7)/31,0)&gt;=(CONFIG!$E22+CONFIG!$F22),INDEX(Commandes!$D17:$DG17,,COLUMN(CV$8)-COLUMN($D$8)+1-(CONFIG!$E22+CONFIG!$F22)),0)*CONFIG!$H22)*CONFIG!$D22</f>
        <v>0</v>
      </c>
      <c r="CW17" s="10">
        <f>((CONFIG!$G22*Commandes!CW17)+IF(ROUND((CW$8-CONFIG!$D$7)/31,0)&gt;=(CONFIG!$E22+CONFIG!$F22),INDEX(Commandes!$D17:$DG17,,COLUMN(CW$8)-COLUMN($D$8)+1-(CONFIG!$E22+CONFIG!$F22)),0)*CONFIG!$H22)*CONFIG!$D22</f>
        <v>0</v>
      </c>
      <c r="CX17" s="10">
        <f>((CONFIG!$G22*Commandes!CX17)+IF(ROUND((CX$8-CONFIG!$D$7)/31,0)&gt;=(CONFIG!$E22+CONFIG!$F22),INDEX(Commandes!$D17:$DG17,,COLUMN(CX$8)-COLUMN($D$8)+1-(CONFIG!$E22+CONFIG!$F22)),0)*CONFIG!$H22)*CONFIG!$D22</f>
        <v>0</v>
      </c>
      <c r="CY17" s="10">
        <f>((CONFIG!$G22*Commandes!CY17)+IF(ROUND((CY$8-CONFIG!$D$7)/31,0)&gt;=(CONFIG!$E22+CONFIG!$F22),INDEX(Commandes!$D17:$DG17,,COLUMN(CY$8)-COLUMN($D$8)+1-(CONFIG!$E22+CONFIG!$F22)),0)*CONFIG!$H22)*CONFIG!$D22</f>
        <v>0</v>
      </c>
      <c r="CZ17" s="10">
        <f>((CONFIG!$G22*Commandes!CZ17)+IF(ROUND((CZ$8-CONFIG!$D$7)/31,0)&gt;=(CONFIG!$E22+CONFIG!$F22),INDEX(Commandes!$D17:$DG17,,COLUMN(CZ$8)-COLUMN($D$8)+1-(CONFIG!$E22+CONFIG!$F22)),0)*CONFIG!$H22)*CONFIG!$D22</f>
        <v>0</v>
      </c>
      <c r="DA17" s="10">
        <f>((CONFIG!$G22*Commandes!DA17)+IF(ROUND((DA$8-CONFIG!$D$7)/31,0)&gt;=(CONFIG!$E22+CONFIG!$F22),INDEX(Commandes!$D17:$DG17,,COLUMN(DA$8)-COLUMN($D$8)+1-(CONFIG!$E22+CONFIG!$F22)),0)*CONFIG!$H22)*CONFIG!$D22</f>
        <v>0</v>
      </c>
      <c r="DB17" s="10">
        <f>((CONFIG!$G22*Commandes!DB17)+IF(ROUND((DB$8-CONFIG!$D$7)/31,0)&gt;=(CONFIG!$E22+CONFIG!$F22),INDEX(Commandes!$D17:$DG17,,COLUMN(DB$8)-COLUMN($D$8)+1-(CONFIG!$E22+CONFIG!$F22)),0)*CONFIG!$H22)*CONFIG!$D22</f>
        <v>0</v>
      </c>
      <c r="DC17" s="10">
        <f>((CONFIG!$G22*Commandes!DC17)+IF(ROUND((DC$8-CONFIG!$D$7)/31,0)&gt;=(CONFIG!$E22+CONFIG!$F22),INDEX(Commandes!$D17:$DG17,,COLUMN(DC$8)-COLUMN($D$8)+1-(CONFIG!$E22+CONFIG!$F22)),0)*CONFIG!$H22)*CONFIG!$D22</f>
        <v>0</v>
      </c>
      <c r="DD17" s="10">
        <f>((CONFIG!$G22*Commandes!DD17)+IF(ROUND((DD$8-CONFIG!$D$7)/31,0)&gt;=(CONFIG!$E22+CONFIG!$F22),INDEX(Commandes!$D17:$DG17,,COLUMN(DD$8)-COLUMN($D$8)+1-(CONFIG!$E22+CONFIG!$F22)),0)*CONFIG!$H22)*CONFIG!$D22</f>
        <v>0</v>
      </c>
      <c r="DE17" s="10">
        <f>((CONFIG!$G22*Commandes!DE17)+IF(ROUND((DE$8-CONFIG!$D$7)/31,0)&gt;=(CONFIG!$E22+CONFIG!$F22),INDEX(Commandes!$D17:$DG17,,COLUMN(DE$8)-COLUMN($D$8)+1-(CONFIG!$E22+CONFIG!$F22)),0)*CONFIG!$H22)*CONFIG!$D22</f>
        <v>0</v>
      </c>
      <c r="DF17" s="10">
        <f>((CONFIG!$G22*Commandes!DF17)+IF(ROUND((DF$8-CONFIG!$D$7)/31,0)&gt;=(CONFIG!$E22+CONFIG!$F22),INDEX(Commandes!$D17:$DG17,,COLUMN(DF$8)-COLUMN($D$8)+1-(CONFIG!$E22+CONFIG!$F22)),0)*CONFIG!$H22)*CONFIG!$D22</f>
        <v>0</v>
      </c>
      <c r="DG17" s="10">
        <f>((CONFIG!$G22*Commandes!DG17)+IF(ROUND((DG$8-CONFIG!$D$7)/31,0)&gt;=(CONFIG!$E22+CONFIG!$F22),INDEX(Commandes!$D17:$DG17,,COLUMN(DG$8)-COLUMN($D$8)+1-(CONFIG!$E22+CONFIG!$F22)),0)*CONFIG!$H22)*CONFIG!$D22</f>
        <v>0</v>
      </c>
    </row>
    <row r="18">
      <c r="C18" s="6">
        <f>CONFIG!$C$23</f>
        <v>0</v>
      </c>
      <c r="D18" s="10">
        <f>((CONFIG!$G23*Commandes!D18)+IF(ROUND((D$8-CONFIG!$D$7)/31,0)&gt;=(CONFIG!$E23+CONFIG!$F23),INDEX(Commandes!$D18:$DG18,,COLUMN(D$8)-COLUMN($D$8)+1-(CONFIG!$E23+CONFIG!$F23)),0)*CONFIG!$H23)*CONFIG!$D23</f>
        <v>0</v>
      </c>
      <c r="E18" s="10">
        <f>((CONFIG!$G23*Commandes!E18)+IF(ROUND((E$8-CONFIG!$D$7)/31,0)&gt;=(CONFIG!$E23+CONFIG!$F23),INDEX(Commandes!$D18:$DG18,,COLUMN(E$8)-COLUMN($D$8)+1-(CONFIG!$E23+CONFIG!$F23)),0)*CONFIG!$H23)*CONFIG!$D23</f>
        <v>0</v>
      </c>
      <c r="F18" s="10">
        <f>((CONFIG!$G23*Commandes!F18)+IF(ROUND((F$8-CONFIG!$D$7)/31,0)&gt;=(CONFIG!$E23+CONFIG!$F23),INDEX(Commandes!$D18:$DG18,,COLUMN(F$8)-COLUMN($D$8)+1-(CONFIG!$E23+CONFIG!$F23)),0)*CONFIG!$H23)*CONFIG!$D23</f>
        <v>0</v>
      </c>
      <c r="G18" s="10">
        <f>((CONFIG!$G23*Commandes!G18)+IF(ROUND((G$8-CONFIG!$D$7)/31,0)&gt;=(CONFIG!$E23+CONFIG!$F23),INDEX(Commandes!$D18:$DG18,,COLUMN(G$8)-COLUMN($D$8)+1-(CONFIG!$E23+CONFIG!$F23)),0)*CONFIG!$H23)*CONFIG!$D23</f>
        <v>0</v>
      </c>
      <c r="H18" s="10">
        <f>((CONFIG!$G23*Commandes!H18)+IF(ROUND((H$8-CONFIG!$D$7)/31,0)&gt;=(CONFIG!$E23+CONFIG!$F23),INDEX(Commandes!$D18:$DG18,,COLUMN(H$8)-COLUMN($D$8)+1-(CONFIG!$E23+CONFIG!$F23)),0)*CONFIG!$H23)*CONFIG!$D23</f>
        <v>0</v>
      </c>
      <c r="I18" s="10">
        <f>((CONFIG!$G23*Commandes!I18)+IF(ROUND((I$8-CONFIG!$D$7)/31,0)&gt;=(CONFIG!$E23+CONFIG!$F23),INDEX(Commandes!$D18:$DG18,,COLUMN(I$8)-COLUMN($D$8)+1-(CONFIG!$E23+CONFIG!$F23)),0)*CONFIG!$H23)*CONFIG!$D23</f>
        <v>0</v>
      </c>
      <c r="J18" s="10">
        <f>((CONFIG!$G23*Commandes!J18)+IF(ROUND((J$8-CONFIG!$D$7)/31,0)&gt;=(CONFIG!$E23+CONFIG!$F23),INDEX(Commandes!$D18:$DG18,,COLUMN(J$8)-COLUMN($D$8)+1-(CONFIG!$E23+CONFIG!$F23)),0)*CONFIG!$H23)*CONFIG!$D23</f>
        <v>0</v>
      </c>
      <c r="K18" s="10">
        <f>((CONFIG!$G23*Commandes!K18)+IF(ROUND((K$8-CONFIG!$D$7)/31,0)&gt;=(CONFIG!$E23+CONFIG!$F23),INDEX(Commandes!$D18:$DG18,,COLUMN(K$8)-COLUMN($D$8)+1-(CONFIG!$E23+CONFIG!$F23)),0)*CONFIG!$H23)*CONFIG!$D23</f>
        <v>0</v>
      </c>
      <c r="L18" s="10">
        <f>((CONFIG!$G23*Commandes!L18)+IF(ROUND((L$8-CONFIG!$D$7)/31,0)&gt;=(CONFIG!$E23+CONFIG!$F23),INDEX(Commandes!$D18:$DG18,,COLUMN(L$8)-COLUMN($D$8)+1-(CONFIG!$E23+CONFIG!$F23)),0)*CONFIG!$H23)*CONFIG!$D23</f>
        <v>0</v>
      </c>
      <c r="M18" s="10">
        <f>((CONFIG!$G23*Commandes!M18)+IF(ROUND((M$8-CONFIG!$D$7)/31,0)&gt;=(CONFIG!$E23+CONFIG!$F23),INDEX(Commandes!$D18:$DG18,,COLUMN(M$8)-COLUMN($D$8)+1-(CONFIG!$E23+CONFIG!$F23)),0)*CONFIG!$H23)*CONFIG!$D23</f>
        <v>0</v>
      </c>
      <c r="N18" s="10">
        <f>((CONFIG!$G23*Commandes!N18)+IF(ROUND((N$8-CONFIG!$D$7)/31,0)&gt;=(CONFIG!$E23+CONFIG!$F23),INDEX(Commandes!$D18:$DG18,,COLUMN(N$8)-COLUMN($D$8)+1-(CONFIG!$E23+CONFIG!$F23)),0)*CONFIG!$H23)*CONFIG!$D23</f>
        <v>0</v>
      </c>
      <c r="O18" s="10">
        <f>((CONFIG!$G23*Commandes!O18)+IF(ROUND((O$8-CONFIG!$D$7)/31,0)&gt;=(CONFIG!$E23+CONFIG!$F23),INDEX(Commandes!$D18:$DG18,,COLUMN(O$8)-COLUMN($D$8)+1-(CONFIG!$E23+CONFIG!$F23)),0)*CONFIG!$H23)*CONFIG!$D23</f>
        <v>0</v>
      </c>
      <c r="P18" s="10">
        <f>((CONFIG!$G23*Commandes!P18)+IF(ROUND((P$8-CONFIG!$D$7)/31,0)&gt;=(CONFIG!$E23+CONFIG!$F23),INDEX(Commandes!$D18:$DG18,,COLUMN(P$8)-COLUMN($D$8)+1-(CONFIG!$E23+CONFIG!$F23)),0)*CONFIG!$H23)*CONFIG!$D23</f>
        <v>0</v>
      </c>
      <c r="Q18" s="10">
        <f>((CONFIG!$G23*Commandes!Q18)+IF(ROUND((Q$8-CONFIG!$D$7)/31,0)&gt;=(CONFIG!$E23+CONFIG!$F23),INDEX(Commandes!$D18:$DG18,,COLUMN(Q$8)-COLUMN($D$8)+1-(CONFIG!$E23+CONFIG!$F23)),0)*CONFIG!$H23)*CONFIG!$D23</f>
        <v>0</v>
      </c>
      <c r="R18" s="10">
        <f>((CONFIG!$G23*Commandes!R18)+IF(ROUND((R$8-CONFIG!$D$7)/31,0)&gt;=(CONFIG!$E23+CONFIG!$F23),INDEX(Commandes!$D18:$DG18,,COLUMN(R$8)-COLUMN($D$8)+1-(CONFIG!$E23+CONFIG!$F23)),0)*CONFIG!$H23)*CONFIG!$D23</f>
        <v>0</v>
      </c>
      <c r="S18" s="10">
        <f>((CONFIG!$G23*Commandes!S18)+IF(ROUND((S$8-CONFIG!$D$7)/31,0)&gt;=(CONFIG!$E23+CONFIG!$F23),INDEX(Commandes!$D18:$DG18,,COLUMN(S$8)-COLUMN($D$8)+1-(CONFIG!$E23+CONFIG!$F23)),0)*CONFIG!$H23)*CONFIG!$D23</f>
        <v>0</v>
      </c>
      <c r="T18" s="10">
        <f>((CONFIG!$G23*Commandes!T18)+IF(ROUND((T$8-CONFIG!$D$7)/31,0)&gt;=(CONFIG!$E23+CONFIG!$F23),INDEX(Commandes!$D18:$DG18,,COLUMN(T$8)-COLUMN($D$8)+1-(CONFIG!$E23+CONFIG!$F23)),0)*CONFIG!$H23)*CONFIG!$D23</f>
        <v>0</v>
      </c>
      <c r="U18" s="10">
        <f>((CONFIG!$G23*Commandes!U18)+IF(ROUND((U$8-CONFIG!$D$7)/31,0)&gt;=(CONFIG!$E23+CONFIG!$F23),INDEX(Commandes!$D18:$DG18,,COLUMN(U$8)-COLUMN($D$8)+1-(CONFIG!$E23+CONFIG!$F23)),0)*CONFIG!$H23)*CONFIG!$D23</f>
        <v>0</v>
      </c>
      <c r="V18" s="10">
        <f>((CONFIG!$G23*Commandes!V18)+IF(ROUND((V$8-CONFIG!$D$7)/31,0)&gt;=(CONFIG!$E23+CONFIG!$F23),INDEX(Commandes!$D18:$DG18,,COLUMN(V$8)-COLUMN($D$8)+1-(CONFIG!$E23+CONFIG!$F23)),0)*CONFIG!$H23)*CONFIG!$D23</f>
        <v>0</v>
      </c>
      <c r="W18" s="10">
        <f>((CONFIG!$G23*Commandes!W18)+IF(ROUND((W$8-CONFIG!$D$7)/31,0)&gt;=(CONFIG!$E23+CONFIG!$F23),INDEX(Commandes!$D18:$DG18,,COLUMN(W$8)-COLUMN($D$8)+1-(CONFIG!$E23+CONFIG!$F23)),0)*CONFIG!$H23)*CONFIG!$D23</f>
        <v>0</v>
      </c>
      <c r="X18" s="10">
        <f>((CONFIG!$G23*Commandes!X18)+IF(ROUND((X$8-CONFIG!$D$7)/31,0)&gt;=(CONFIG!$E23+CONFIG!$F23),INDEX(Commandes!$D18:$DG18,,COLUMN(X$8)-COLUMN($D$8)+1-(CONFIG!$E23+CONFIG!$F23)),0)*CONFIG!$H23)*CONFIG!$D23</f>
        <v>0</v>
      </c>
      <c r="Y18" s="10">
        <f>((CONFIG!$G23*Commandes!Y18)+IF(ROUND((Y$8-CONFIG!$D$7)/31,0)&gt;=(CONFIG!$E23+CONFIG!$F23),INDEX(Commandes!$D18:$DG18,,COLUMN(Y$8)-COLUMN($D$8)+1-(CONFIG!$E23+CONFIG!$F23)),0)*CONFIG!$H23)*CONFIG!$D23</f>
        <v>0</v>
      </c>
      <c r="Z18" s="10">
        <f>((CONFIG!$G23*Commandes!Z18)+IF(ROUND((Z$8-CONFIG!$D$7)/31,0)&gt;=(CONFIG!$E23+CONFIG!$F23),INDEX(Commandes!$D18:$DG18,,COLUMN(Z$8)-COLUMN($D$8)+1-(CONFIG!$E23+CONFIG!$F23)),0)*CONFIG!$H23)*CONFIG!$D23</f>
        <v>0</v>
      </c>
      <c r="AA18" s="10">
        <f>((CONFIG!$G23*Commandes!AA18)+IF(ROUND((AA$8-CONFIG!$D$7)/31,0)&gt;=(CONFIG!$E23+CONFIG!$F23),INDEX(Commandes!$D18:$DG18,,COLUMN(AA$8)-COLUMN($D$8)+1-(CONFIG!$E23+CONFIG!$F23)),0)*CONFIG!$H23)*CONFIG!$D23</f>
        <v>0</v>
      </c>
      <c r="AB18" s="10">
        <f>((CONFIG!$G23*Commandes!AB18)+IF(ROUND((AB$8-CONFIG!$D$7)/31,0)&gt;=(CONFIG!$E23+CONFIG!$F23),INDEX(Commandes!$D18:$DG18,,COLUMN(AB$8)-COLUMN($D$8)+1-(CONFIG!$E23+CONFIG!$F23)),0)*CONFIG!$H23)*CONFIG!$D23</f>
        <v>0</v>
      </c>
      <c r="AC18" s="10">
        <f>((CONFIG!$G23*Commandes!AC18)+IF(ROUND((AC$8-CONFIG!$D$7)/31,0)&gt;=(CONFIG!$E23+CONFIG!$F23),INDEX(Commandes!$D18:$DG18,,COLUMN(AC$8)-COLUMN($D$8)+1-(CONFIG!$E23+CONFIG!$F23)),0)*CONFIG!$H23)*CONFIG!$D23</f>
        <v>0</v>
      </c>
      <c r="AD18" s="10">
        <f>((CONFIG!$G23*Commandes!AD18)+IF(ROUND((AD$8-CONFIG!$D$7)/31,0)&gt;=(CONFIG!$E23+CONFIG!$F23),INDEX(Commandes!$D18:$DG18,,COLUMN(AD$8)-COLUMN($D$8)+1-(CONFIG!$E23+CONFIG!$F23)),0)*CONFIG!$H23)*CONFIG!$D23</f>
        <v>0</v>
      </c>
      <c r="AE18" s="10">
        <f>((CONFIG!$G23*Commandes!AE18)+IF(ROUND((AE$8-CONFIG!$D$7)/31,0)&gt;=(CONFIG!$E23+CONFIG!$F23),INDEX(Commandes!$D18:$DG18,,COLUMN(AE$8)-COLUMN($D$8)+1-(CONFIG!$E23+CONFIG!$F23)),0)*CONFIG!$H23)*CONFIG!$D23</f>
        <v>0</v>
      </c>
      <c r="AF18" s="10">
        <f>((CONFIG!$G23*Commandes!AF18)+IF(ROUND((AF$8-CONFIG!$D$7)/31,0)&gt;=(CONFIG!$E23+CONFIG!$F23),INDEX(Commandes!$D18:$DG18,,COLUMN(AF$8)-COLUMN($D$8)+1-(CONFIG!$E23+CONFIG!$F23)),0)*CONFIG!$H23)*CONFIG!$D23</f>
        <v>0</v>
      </c>
      <c r="AG18" s="10">
        <f>((CONFIG!$G23*Commandes!AG18)+IF(ROUND((AG$8-CONFIG!$D$7)/31,0)&gt;=(CONFIG!$E23+CONFIG!$F23),INDEX(Commandes!$D18:$DG18,,COLUMN(AG$8)-COLUMN($D$8)+1-(CONFIG!$E23+CONFIG!$F23)),0)*CONFIG!$H23)*CONFIG!$D23</f>
        <v>0</v>
      </c>
      <c r="AH18" s="10">
        <f>((CONFIG!$G23*Commandes!AH18)+IF(ROUND((AH$8-CONFIG!$D$7)/31,0)&gt;=(CONFIG!$E23+CONFIG!$F23),INDEX(Commandes!$D18:$DG18,,COLUMN(AH$8)-COLUMN($D$8)+1-(CONFIG!$E23+CONFIG!$F23)),0)*CONFIG!$H23)*CONFIG!$D23</f>
        <v>0</v>
      </c>
      <c r="AI18" s="10">
        <f>((CONFIG!$G23*Commandes!AI18)+IF(ROUND((AI$8-CONFIG!$D$7)/31,0)&gt;=(CONFIG!$E23+CONFIG!$F23),INDEX(Commandes!$D18:$DG18,,COLUMN(AI$8)-COLUMN($D$8)+1-(CONFIG!$E23+CONFIG!$F23)),0)*CONFIG!$H23)*CONFIG!$D23</f>
        <v>0</v>
      </c>
      <c r="AJ18" s="10">
        <f>((CONFIG!$G23*Commandes!AJ18)+IF(ROUND((AJ$8-CONFIG!$D$7)/31,0)&gt;=(CONFIG!$E23+CONFIG!$F23),INDEX(Commandes!$D18:$DG18,,COLUMN(AJ$8)-COLUMN($D$8)+1-(CONFIG!$E23+CONFIG!$F23)),0)*CONFIG!$H23)*CONFIG!$D23</f>
        <v>0</v>
      </c>
      <c r="AK18" s="10">
        <f>((CONFIG!$G23*Commandes!AK18)+IF(ROUND((AK$8-CONFIG!$D$7)/31,0)&gt;=(CONFIG!$E23+CONFIG!$F23),INDEX(Commandes!$D18:$DG18,,COLUMN(AK$8)-COLUMN($D$8)+1-(CONFIG!$E23+CONFIG!$F23)),0)*CONFIG!$H23)*CONFIG!$D23</f>
        <v>0</v>
      </c>
      <c r="AL18" s="10">
        <f>((CONFIG!$G23*Commandes!AL18)+IF(ROUND((AL$8-CONFIG!$D$7)/31,0)&gt;=(CONFIG!$E23+CONFIG!$F23),INDEX(Commandes!$D18:$DG18,,COLUMN(AL$8)-COLUMN($D$8)+1-(CONFIG!$E23+CONFIG!$F23)),0)*CONFIG!$H23)*CONFIG!$D23</f>
        <v>0</v>
      </c>
      <c r="AM18" s="10">
        <f>((CONFIG!$G23*Commandes!AM18)+IF(ROUND((AM$8-CONFIG!$D$7)/31,0)&gt;=(CONFIG!$E23+CONFIG!$F23),INDEX(Commandes!$D18:$DG18,,COLUMN(AM$8)-COLUMN($D$8)+1-(CONFIG!$E23+CONFIG!$F23)),0)*CONFIG!$H23)*CONFIG!$D23</f>
        <v>0</v>
      </c>
      <c r="AN18" s="10">
        <f>((CONFIG!$G23*Commandes!AN18)+IF(ROUND((AN$8-CONFIG!$D$7)/31,0)&gt;=(CONFIG!$E23+CONFIG!$F23),INDEX(Commandes!$D18:$DG18,,COLUMN(AN$8)-COLUMN($D$8)+1-(CONFIG!$E23+CONFIG!$F23)),0)*CONFIG!$H23)*CONFIG!$D23</f>
        <v>0</v>
      </c>
      <c r="AO18" s="10">
        <f>((CONFIG!$G23*Commandes!AO18)+IF(ROUND((AO$8-CONFIG!$D$7)/31,0)&gt;=(CONFIG!$E23+CONFIG!$F23),INDEX(Commandes!$D18:$DG18,,COLUMN(AO$8)-COLUMN($D$8)+1-(CONFIG!$E23+CONFIG!$F23)),0)*CONFIG!$H23)*CONFIG!$D23</f>
        <v>0</v>
      </c>
      <c r="AP18" s="10">
        <f>((CONFIG!$G23*Commandes!AP18)+IF(ROUND((AP$8-CONFIG!$D$7)/31,0)&gt;=(CONFIG!$E23+CONFIG!$F23),INDEX(Commandes!$D18:$DG18,,COLUMN(AP$8)-COLUMN($D$8)+1-(CONFIG!$E23+CONFIG!$F23)),0)*CONFIG!$H23)*CONFIG!$D23</f>
        <v>0</v>
      </c>
      <c r="AQ18" s="10">
        <f>((CONFIG!$G23*Commandes!AQ18)+IF(ROUND((AQ$8-CONFIG!$D$7)/31,0)&gt;=(CONFIG!$E23+CONFIG!$F23),INDEX(Commandes!$D18:$DG18,,COLUMN(AQ$8)-COLUMN($D$8)+1-(CONFIG!$E23+CONFIG!$F23)),0)*CONFIG!$H23)*CONFIG!$D23</f>
        <v>0</v>
      </c>
      <c r="AR18" s="10">
        <f>((CONFIG!$G23*Commandes!AR18)+IF(ROUND((AR$8-CONFIG!$D$7)/31,0)&gt;=(CONFIG!$E23+CONFIG!$F23),INDEX(Commandes!$D18:$DG18,,COLUMN(AR$8)-COLUMN($D$8)+1-(CONFIG!$E23+CONFIG!$F23)),0)*CONFIG!$H23)*CONFIG!$D23</f>
        <v>0</v>
      </c>
      <c r="AS18" s="10">
        <f>((CONFIG!$G23*Commandes!AS18)+IF(ROUND((AS$8-CONFIG!$D$7)/31,0)&gt;=(CONFIG!$E23+CONFIG!$F23),INDEX(Commandes!$D18:$DG18,,COLUMN(AS$8)-COLUMN($D$8)+1-(CONFIG!$E23+CONFIG!$F23)),0)*CONFIG!$H23)*CONFIG!$D23</f>
        <v>0</v>
      </c>
      <c r="AT18" s="10">
        <f>((CONFIG!$G23*Commandes!AT18)+IF(ROUND((AT$8-CONFIG!$D$7)/31,0)&gt;=(CONFIG!$E23+CONFIG!$F23),INDEX(Commandes!$D18:$DG18,,COLUMN(AT$8)-COLUMN($D$8)+1-(CONFIG!$E23+CONFIG!$F23)),0)*CONFIG!$H23)*CONFIG!$D23</f>
        <v>0</v>
      </c>
      <c r="AU18" s="10">
        <f>((CONFIG!$G23*Commandes!AU18)+IF(ROUND((AU$8-CONFIG!$D$7)/31,0)&gt;=(CONFIG!$E23+CONFIG!$F23),INDEX(Commandes!$D18:$DG18,,COLUMN(AU$8)-COLUMN($D$8)+1-(CONFIG!$E23+CONFIG!$F23)),0)*CONFIG!$H23)*CONFIG!$D23</f>
        <v>0</v>
      </c>
      <c r="AV18" s="10">
        <f>((CONFIG!$G23*Commandes!AV18)+IF(ROUND((AV$8-CONFIG!$D$7)/31,0)&gt;=(CONFIG!$E23+CONFIG!$F23),INDEX(Commandes!$D18:$DG18,,COLUMN(AV$8)-COLUMN($D$8)+1-(CONFIG!$E23+CONFIG!$F23)),0)*CONFIG!$H23)*CONFIG!$D23</f>
        <v>0</v>
      </c>
      <c r="AW18" s="10">
        <f>((CONFIG!$G23*Commandes!AW18)+IF(ROUND((AW$8-CONFIG!$D$7)/31,0)&gt;=(CONFIG!$E23+CONFIG!$F23),INDEX(Commandes!$D18:$DG18,,COLUMN(AW$8)-COLUMN($D$8)+1-(CONFIG!$E23+CONFIG!$F23)),0)*CONFIG!$H23)*CONFIG!$D23</f>
        <v>0</v>
      </c>
      <c r="AX18" s="10">
        <f>((CONFIG!$G23*Commandes!AX18)+IF(ROUND((AX$8-CONFIG!$D$7)/31,0)&gt;=(CONFIG!$E23+CONFIG!$F23),INDEX(Commandes!$D18:$DG18,,COLUMN(AX$8)-COLUMN($D$8)+1-(CONFIG!$E23+CONFIG!$F23)),0)*CONFIG!$H23)*CONFIG!$D23</f>
        <v>0</v>
      </c>
      <c r="AY18" s="10">
        <f>((CONFIG!$G23*Commandes!AY18)+IF(ROUND((AY$8-CONFIG!$D$7)/31,0)&gt;=(CONFIG!$E23+CONFIG!$F23),INDEX(Commandes!$D18:$DG18,,COLUMN(AY$8)-COLUMN($D$8)+1-(CONFIG!$E23+CONFIG!$F23)),0)*CONFIG!$H23)*CONFIG!$D23</f>
        <v>0</v>
      </c>
      <c r="AZ18" s="10">
        <f>((CONFIG!$G23*Commandes!AZ18)+IF(ROUND((AZ$8-CONFIG!$D$7)/31,0)&gt;=(CONFIG!$E23+CONFIG!$F23),INDEX(Commandes!$D18:$DG18,,COLUMN(AZ$8)-COLUMN($D$8)+1-(CONFIG!$E23+CONFIG!$F23)),0)*CONFIG!$H23)*CONFIG!$D23</f>
        <v>0</v>
      </c>
      <c r="BA18" s="10">
        <f>((CONFIG!$G23*Commandes!BA18)+IF(ROUND((BA$8-CONFIG!$D$7)/31,0)&gt;=(CONFIG!$E23+CONFIG!$F23),INDEX(Commandes!$D18:$DG18,,COLUMN(BA$8)-COLUMN($D$8)+1-(CONFIG!$E23+CONFIG!$F23)),0)*CONFIG!$H23)*CONFIG!$D23</f>
        <v>0</v>
      </c>
      <c r="BB18" s="10">
        <f>((CONFIG!$G23*Commandes!BB18)+IF(ROUND((BB$8-CONFIG!$D$7)/31,0)&gt;=(CONFIG!$E23+CONFIG!$F23),INDEX(Commandes!$D18:$DG18,,COLUMN(BB$8)-COLUMN($D$8)+1-(CONFIG!$E23+CONFIG!$F23)),0)*CONFIG!$H23)*CONFIG!$D23</f>
        <v>0</v>
      </c>
      <c r="BC18" s="10">
        <f>((CONFIG!$G23*Commandes!BC18)+IF(ROUND((BC$8-CONFIG!$D$7)/31,0)&gt;=(CONFIG!$E23+CONFIG!$F23),INDEX(Commandes!$D18:$DG18,,COLUMN(BC$8)-COLUMN($D$8)+1-(CONFIG!$E23+CONFIG!$F23)),0)*CONFIG!$H23)*CONFIG!$D23</f>
        <v>0</v>
      </c>
      <c r="BD18" s="10">
        <f>((CONFIG!$G23*Commandes!BD18)+IF(ROUND((BD$8-CONFIG!$D$7)/31,0)&gt;=(CONFIG!$E23+CONFIG!$F23),INDEX(Commandes!$D18:$DG18,,COLUMN(BD$8)-COLUMN($D$8)+1-(CONFIG!$E23+CONFIG!$F23)),0)*CONFIG!$H23)*CONFIG!$D23</f>
        <v>0</v>
      </c>
      <c r="BE18" s="10">
        <f>((CONFIG!$G23*Commandes!BE18)+IF(ROUND((BE$8-CONFIG!$D$7)/31,0)&gt;=(CONFIG!$E23+CONFIG!$F23),INDEX(Commandes!$D18:$DG18,,COLUMN(BE$8)-COLUMN($D$8)+1-(CONFIG!$E23+CONFIG!$F23)),0)*CONFIG!$H23)*CONFIG!$D23</f>
        <v>0</v>
      </c>
      <c r="BF18" s="10">
        <f>((CONFIG!$G23*Commandes!BF18)+IF(ROUND((BF$8-CONFIG!$D$7)/31,0)&gt;=(CONFIG!$E23+CONFIG!$F23),INDEX(Commandes!$D18:$DG18,,COLUMN(BF$8)-COLUMN($D$8)+1-(CONFIG!$E23+CONFIG!$F23)),0)*CONFIG!$H23)*CONFIG!$D23</f>
        <v>0</v>
      </c>
      <c r="BG18" s="10">
        <f>((CONFIG!$G23*Commandes!BG18)+IF(ROUND((BG$8-CONFIG!$D$7)/31,0)&gt;=(CONFIG!$E23+CONFIG!$F23),INDEX(Commandes!$D18:$DG18,,COLUMN(BG$8)-COLUMN($D$8)+1-(CONFIG!$E23+CONFIG!$F23)),0)*CONFIG!$H23)*CONFIG!$D23</f>
        <v>0</v>
      </c>
      <c r="BH18" s="10">
        <f>((CONFIG!$G23*Commandes!BH18)+IF(ROUND((BH$8-CONFIG!$D$7)/31,0)&gt;=(CONFIG!$E23+CONFIG!$F23),INDEX(Commandes!$D18:$DG18,,COLUMN(BH$8)-COLUMN($D$8)+1-(CONFIG!$E23+CONFIG!$F23)),0)*CONFIG!$H23)*CONFIG!$D23</f>
        <v>0</v>
      </c>
      <c r="BI18" s="10">
        <f>((CONFIG!$G23*Commandes!BI18)+IF(ROUND((BI$8-CONFIG!$D$7)/31,0)&gt;=(CONFIG!$E23+CONFIG!$F23),INDEX(Commandes!$D18:$DG18,,COLUMN(BI$8)-COLUMN($D$8)+1-(CONFIG!$E23+CONFIG!$F23)),0)*CONFIG!$H23)*CONFIG!$D23</f>
        <v>0</v>
      </c>
      <c r="BJ18" s="10">
        <f>((CONFIG!$G23*Commandes!BJ18)+IF(ROUND((BJ$8-CONFIG!$D$7)/31,0)&gt;=(CONFIG!$E23+CONFIG!$F23),INDEX(Commandes!$D18:$DG18,,COLUMN(BJ$8)-COLUMN($D$8)+1-(CONFIG!$E23+CONFIG!$F23)),0)*CONFIG!$H23)*CONFIG!$D23</f>
        <v>0</v>
      </c>
      <c r="BK18" s="10">
        <f>((CONFIG!$G23*Commandes!BK18)+IF(ROUND((BK$8-CONFIG!$D$7)/31,0)&gt;=(CONFIG!$E23+CONFIG!$F23),INDEX(Commandes!$D18:$DG18,,COLUMN(BK$8)-COLUMN($D$8)+1-(CONFIG!$E23+CONFIG!$F23)),0)*CONFIG!$H23)*CONFIG!$D23</f>
        <v>0</v>
      </c>
      <c r="BL18" s="10">
        <f>((CONFIG!$G23*Commandes!BL18)+IF(ROUND((BL$8-CONFIG!$D$7)/31,0)&gt;=(CONFIG!$E23+CONFIG!$F23),INDEX(Commandes!$D18:$DG18,,COLUMN(BL$8)-COLUMN($D$8)+1-(CONFIG!$E23+CONFIG!$F23)),0)*CONFIG!$H23)*CONFIG!$D23</f>
        <v>0</v>
      </c>
      <c r="BM18" s="10">
        <f>((CONFIG!$G23*Commandes!BM18)+IF(ROUND((BM$8-CONFIG!$D$7)/31,0)&gt;=(CONFIG!$E23+CONFIG!$F23),INDEX(Commandes!$D18:$DG18,,COLUMN(BM$8)-COLUMN($D$8)+1-(CONFIG!$E23+CONFIG!$F23)),0)*CONFIG!$H23)*CONFIG!$D23</f>
        <v>0</v>
      </c>
      <c r="BN18" s="10">
        <f>((CONFIG!$G23*Commandes!BN18)+IF(ROUND((BN$8-CONFIG!$D$7)/31,0)&gt;=(CONFIG!$E23+CONFIG!$F23),INDEX(Commandes!$D18:$DG18,,COLUMN(BN$8)-COLUMN($D$8)+1-(CONFIG!$E23+CONFIG!$F23)),0)*CONFIG!$H23)*CONFIG!$D23</f>
        <v>0</v>
      </c>
      <c r="BO18" s="10">
        <f>((CONFIG!$G23*Commandes!BO18)+IF(ROUND((BO$8-CONFIG!$D$7)/31,0)&gt;=(CONFIG!$E23+CONFIG!$F23),INDEX(Commandes!$D18:$DG18,,COLUMN(BO$8)-COLUMN($D$8)+1-(CONFIG!$E23+CONFIG!$F23)),0)*CONFIG!$H23)*CONFIG!$D23</f>
        <v>0</v>
      </c>
      <c r="BP18" s="10">
        <f>((CONFIG!$G23*Commandes!BP18)+IF(ROUND((BP$8-CONFIG!$D$7)/31,0)&gt;=(CONFIG!$E23+CONFIG!$F23),INDEX(Commandes!$D18:$DG18,,COLUMN(BP$8)-COLUMN($D$8)+1-(CONFIG!$E23+CONFIG!$F23)),0)*CONFIG!$H23)*CONFIG!$D23</f>
        <v>0</v>
      </c>
      <c r="BQ18" s="10">
        <f>((CONFIG!$G23*Commandes!BQ18)+IF(ROUND((BQ$8-CONFIG!$D$7)/31,0)&gt;=(CONFIG!$E23+CONFIG!$F23),INDEX(Commandes!$D18:$DG18,,COLUMN(BQ$8)-COLUMN($D$8)+1-(CONFIG!$E23+CONFIG!$F23)),0)*CONFIG!$H23)*CONFIG!$D23</f>
        <v>0</v>
      </c>
      <c r="BR18" s="10">
        <f>((CONFIG!$G23*Commandes!BR18)+IF(ROUND((BR$8-CONFIG!$D$7)/31,0)&gt;=(CONFIG!$E23+CONFIG!$F23),INDEX(Commandes!$D18:$DG18,,COLUMN(BR$8)-COLUMN($D$8)+1-(CONFIG!$E23+CONFIG!$F23)),0)*CONFIG!$H23)*CONFIG!$D23</f>
        <v>0</v>
      </c>
      <c r="BS18" s="10">
        <f>((CONFIG!$G23*Commandes!BS18)+IF(ROUND((BS$8-CONFIG!$D$7)/31,0)&gt;=(CONFIG!$E23+CONFIG!$F23),INDEX(Commandes!$D18:$DG18,,COLUMN(BS$8)-COLUMN($D$8)+1-(CONFIG!$E23+CONFIG!$F23)),0)*CONFIG!$H23)*CONFIG!$D23</f>
        <v>0</v>
      </c>
      <c r="BT18" s="10">
        <f>((CONFIG!$G23*Commandes!BT18)+IF(ROUND((BT$8-CONFIG!$D$7)/31,0)&gt;=(CONFIG!$E23+CONFIG!$F23),INDEX(Commandes!$D18:$DG18,,COLUMN(BT$8)-COLUMN($D$8)+1-(CONFIG!$E23+CONFIG!$F23)),0)*CONFIG!$H23)*CONFIG!$D23</f>
        <v>0</v>
      </c>
      <c r="BU18" s="10">
        <f>((CONFIG!$G23*Commandes!BU18)+IF(ROUND((BU$8-CONFIG!$D$7)/31,0)&gt;=(CONFIG!$E23+CONFIG!$F23),INDEX(Commandes!$D18:$DG18,,COLUMN(BU$8)-COLUMN($D$8)+1-(CONFIG!$E23+CONFIG!$F23)),0)*CONFIG!$H23)*CONFIG!$D23</f>
        <v>0</v>
      </c>
      <c r="BV18" s="10">
        <f>((CONFIG!$G23*Commandes!BV18)+IF(ROUND((BV$8-CONFIG!$D$7)/31,0)&gt;=(CONFIG!$E23+CONFIG!$F23),INDEX(Commandes!$D18:$DG18,,COLUMN(BV$8)-COLUMN($D$8)+1-(CONFIG!$E23+CONFIG!$F23)),0)*CONFIG!$H23)*CONFIG!$D23</f>
        <v>0</v>
      </c>
      <c r="BW18" s="10">
        <f>((CONFIG!$G23*Commandes!BW18)+IF(ROUND((BW$8-CONFIG!$D$7)/31,0)&gt;=(CONFIG!$E23+CONFIG!$F23),INDEX(Commandes!$D18:$DG18,,COLUMN(BW$8)-COLUMN($D$8)+1-(CONFIG!$E23+CONFIG!$F23)),0)*CONFIG!$H23)*CONFIG!$D23</f>
        <v>0</v>
      </c>
      <c r="BX18" s="10">
        <f>((CONFIG!$G23*Commandes!BX18)+IF(ROUND((BX$8-CONFIG!$D$7)/31,0)&gt;=(CONFIG!$E23+CONFIG!$F23),INDEX(Commandes!$D18:$DG18,,COLUMN(BX$8)-COLUMN($D$8)+1-(CONFIG!$E23+CONFIG!$F23)),0)*CONFIG!$H23)*CONFIG!$D23</f>
        <v>0</v>
      </c>
      <c r="BY18" s="10">
        <f>((CONFIG!$G23*Commandes!BY18)+IF(ROUND((BY$8-CONFIG!$D$7)/31,0)&gt;=(CONFIG!$E23+CONFIG!$F23),INDEX(Commandes!$D18:$DG18,,COLUMN(BY$8)-COLUMN($D$8)+1-(CONFIG!$E23+CONFIG!$F23)),0)*CONFIG!$H23)*CONFIG!$D23</f>
        <v>0</v>
      </c>
      <c r="BZ18" s="10">
        <f>((CONFIG!$G23*Commandes!BZ18)+IF(ROUND((BZ$8-CONFIG!$D$7)/31,0)&gt;=(CONFIG!$E23+CONFIG!$F23),INDEX(Commandes!$D18:$DG18,,COLUMN(BZ$8)-COLUMN($D$8)+1-(CONFIG!$E23+CONFIG!$F23)),0)*CONFIG!$H23)*CONFIG!$D23</f>
        <v>0</v>
      </c>
      <c r="CA18" s="10">
        <f>((CONFIG!$G23*Commandes!CA18)+IF(ROUND((CA$8-CONFIG!$D$7)/31,0)&gt;=(CONFIG!$E23+CONFIG!$F23),INDEX(Commandes!$D18:$DG18,,COLUMN(CA$8)-COLUMN($D$8)+1-(CONFIG!$E23+CONFIG!$F23)),0)*CONFIG!$H23)*CONFIG!$D23</f>
        <v>0</v>
      </c>
      <c r="CB18" s="10">
        <f>((CONFIG!$G23*Commandes!CB18)+IF(ROUND((CB$8-CONFIG!$D$7)/31,0)&gt;=(CONFIG!$E23+CONFIG!$F23),INDEX(Commandes!$D18:$DG18,,COLUMN(CB$8)-COLUMN($D$8)+1-(CONFIG!$E23+CONFIG!$F23)),0)*CONFIG!$H23)*CONFIG!$D23</f>
        <v>0</v>
      </c>
      <c r="CC18" s="10">
        <f>((CONFIG!$G23*Commandes!CC18)+IF(ROUND((CC$8-CONFIG!$D$7)/31,0)&gt;=(CONFIG!$E23+CONFIG!$F23),INDEX(Commandes!$D18:$DG18,,COLUMN(CC$8)-COLUMN($D$8)+1-(CONFIG!$E23+CONFIG!$F23)),0)*CONFIG!$H23)*CONFIG!$D23</f>
        <v>0</v>
      </c>
      <c r="CD18" s="10">
        <f>((CONFIG!$G23*Commandes!CD18)+IF(ROUND((CD$8-CONFIG!$D$7)/31,0)&gt;=(CONFIG!$E23+CONFIG!$F23),INDEX(Commandes!$D18:$DG18,,COLUMN(CD$8)-COLUMN($D$8)+1-(CONFIG!$E23+CONFIG!$F23)),0)*CONFIG!$H23)*CONFIG!$D23</f>
        <v>0</v>
      </c>
      <c r="CE18" s="10">
        <f>((CONFIG!$G23*Commandes!CE18)+IF(ROUND((CE$8-CONFIG!$D$7)/31,0)&gt;=(CONFIG!$E23+CONFIG!$F23),INDEX(Commandes!$D18:$DG18,,COLUMN(CE$8)-COLUMN($D$8)+1-(CONFIG!$E23+CONFIG!$F23)),0)*CONFIG!$H23)*CONFIG!$D23</f>
        <v>0</v>
      </c>
      <c r="CF18" s="10">
        <f>((CONFIG!$G23*Commandes!CF18)+IF(ROUND((CF$8-CONFIG!$D$7)/31,0)&gt;=(CONFIG!$E23+CONFIG!$F23),INDEX(Commandes!$D18:$DG18,,COLUMN(CF$8)-COLUMN($D$8)+1-(CONFIG!$E23+CONFIG!$F23)),0)*CONFIG!$H23)*CONFIG!$D23</f>
        <v>0</v>
      </c>
      <c r="CG18" s="10">
        <f>((CONFIG!$G23*Commandes!CG18)+IF(ROUND((CG$8-CONFIG!$D$7)/31,0)&gt;=(CONFIG!$E23+CONFIG!$F23),INDEX(Commandes!$D18:$DG18,,COLUMN(CG$8)-COLUMN($D$8)+1-(CONFIG!$E23+CONFIG!$F23)),0)*CONFIG!$H23)*CONFIG!$D23</f>
        <v>0</v>
      </c>
      <c r="CH18" s="10">
        <f>((CONFIG!$G23*Commandes!CH18)+IF(ROUND((CH$8-CONFIG!$D$7)/31,0)&gt;=(CONFIG!$E23+CONFIG!$F23),INDEX(Commandes!$D18:$DG18,,COLUMN(CH$8)-COLUMN($D$8)+1-(CONFIG!$E23+CONFIG!$F23)),0)*CONFIG!$H23)*CONFIG!$D23</f>
        <v>0</v>
      </c>
      <c r="CI18" s="10">
        <f>((CONFIG!$G23*Commandes!CI18)+IF(ROUND((CI$8-CONFIG!$D$7)/31,0)&gt;=(CONFIG!$E23+CONFIG!$F23),INDEX(Commandes!$D18:$DG18,,COLUMN(CI$8)-COLUMN($D$8)+1-(CONFIG!$E23+CONFIG!$F23)),0)*CONFIG!$H23)*CONFIG!$D23</f>
        <v>0</v>
      </c>
      <c r="CJ18" s="10">
        <f>((CONFIG!$G23*Commandes!CJ18)+IF(ROUND((CJ$8-CONFIG!$D$7)/31,0)&gt;=(CONFIG!$E23+CONFIG!$F23),INDEX(Commandes!$D18:$DG18,,COLUMN(CJ$8)-COLUMN($D$8)+1-(CONFIG!$E23+CONFIG!$F23)),0)*CONFIG!$H23)*CONFIG!$D23</f>
        <v>0</v>
      </c>
      <c r="CK18" s="10">
        <f>((CONFIG!$G23*Commandes!CK18)+IF(ROUND((CK$8-CONFIG!$D$7)/31,0)&gt;=(CONFIG!$E23+CONFIG!$F23),INDEX(Commandes!$D18:$DG18,,COLUMN(CK$8)-COLUMN($D$8)+1-(CONFIG!$E23+CONFIG!$F23)),0)*CONFIG!$H23)*CONFIG!$D23</f>
        <v>0</v>
      </c>
      <c r="CL18" s="10">
        <f>((CONFIG!$G23*Commandes!CL18)+IF(ROUND((CL$8-CONFIG!$D$7)/31,0)&gt;=(CONFIG!$E23+CONFIG!$F23),INDEX(Commandes!$D18:$DG18,,COLUMN(CL$8)-COLUMN($D$8)+1-(CONFIG!$E23+CONFIG!$F23)),0)*CONFIG!$H23)*CONFIG!$D23</f>
        <v>0</v>
      </c>
      <c r="CM18" s="10">
        <f>((CONFIG!$G23*Commandes!CM18)+IF(ROUND((CM$8-CONFIG!$D$7)/31,0)&gt;=(CONFIG!$E23+CONFIG!$F23),INDEX(Commandes!$D18:$DG18,,COLUMN(CM$8)-COLUMN($D$8)+1-(CONFIG!$E23+CONFIG!$F23)),0)*CONFIG!$H23)*CONFIG!$D23</f>
        <v>0</v>
      </c>
      <c r="CN18" s="10">
        <f>((CONFIG!$G23*Commandes!CN18)+IF(ROUND((CN$8-CONFIG!$D$7)/31,0)&gt;=(CONFIG!$E23+CONFIG!$F23),INDEX(Commandes!$D18:$DG18,,COLUMN(CN$8)-COLUMN($D$8)+1-(CONFIG!$E23+CONFIG!$F23)),0)*CONFIG!$H23)*CONFIG!$D23</f>
        <v>0</v>
      </c>
      <c r="CO18" s="10">
        <f>((CONFIG!$G23*Commandes!CO18)+IF(ROUND((CO$8-CONFIG!$D$7)/31,0)&gt;=(CONFIG!$E23+CONFIG!$F23),INDEX(Commandes!$D18:$DG18,,COLUMN(CO$8)-COLUMN($D$8)+1-(CONFIG!$E23+CONFIG!$F23)),0)*CONFIG!$H23)*CONFIG!$D23</f>
        <v>0</v>
      </c>
      <c r="CP18" s="10">
        <f>((CONFIG!$G23*Commandes!CP18)+IF(ROUND((CP$8-CONFIG!$D$7)/31,0)&gt;=(CONFIG!$E23+CONFIG!$F23),INDEX(Commandes!$D18:$DG18,,COLUMN(CP$8)-COLUMN($D$8)+1-(CONFIG!$E23+CONFIG!$F23)),0)*CONFIG!$H23)*CONFIG!$D23</f>
        <v>0</v>
      </c>
      <c r="CQ18" s="10">
        <f>((CONFIG!$G23*Commandes!CQ18)+IF(ROUND((CQ$8-CONFIG!$D$7)/31,0)&gt;=(CONFIG!$E23+CONFIG!$F23),INDEX(Commandes!$D18:$DG18,,COLUMN(CQ$8)-COLUMN($D$8)+1-(CONFIG!$E23+CONFIG!$F23)),0)*CONFIG!$H23)*CONFIG!$D23</f>
        <v>0</v>
      </c>
      <c r="CR18" s="10">
        <f>((CONFIG!$G23*Commandes!CR18)+IF(ROUND((CR$8-CONFIG!$D$7)/31,0)&gt;=(CONFIG!$E23+CONFIG!$F23),INDEX(Commandes!$D18:$DG18,,COLUMN(CR$8)-COLUMN($D$8)+1-(CONFIG!$E23+CONFIG!$F23)),0)*CONFIG!$H23)*CONFIG!$D23</f>
        <v>0</v>
      </c>
      <c r="CS18" s="10">
        <f>((CONFIG!$G23*Commandes!CS18)+IF(ROUND((CS$8-CONFIG!$D$7)/31,0)&gt;=(CONFIG!$E23+CONFIG!$F23),INDEX(Commandes!$D18:$DG18,,COLUMN(CS$8)-COLUMN($D$8)+1-(CONFIG!$E23+CONFIG!$F23)),0)*CONFIG!$H23)*CONFIG!$D23</f>
        <v>0</v>
      </c>
      <c r="CT18" s="10">
        <f>((CONFIG!$G23*Commandes!CT18)+IF(ROUND((CT$8-CONFIG!$D$7)/31,0)&gt;=(CONFIG!$E23+CONFIG!$F23),INDEX(Commandes!$D18:$DG18,,COLUMN(CT$8)-COLUMN($D$8)+1-(CONFIG!$E23+CONFIG!$F23)),0)*CONFIG!$H23)*CONFIG!$D23</f>
        <v>0</v>
      </c>
      <c r="CU18" s="10">
        <f>((CONFIG!$G23*Commandes!CU18)+IF(ROUND((CU$8-CONFIG!$D$7)/31,0)&gt;=(CONFIG!$E23+CONFIG!$F23),INDEX(Commandes!$D18:$DG18,,COLUMN(CU$8)-COLUMN($D$8)+1-(CONFIG!$E23+CONFIG!$F23)),0)*CONFIG!$H23)*CONFIG!$D23</f>
        <v>0</v>
      </c>
      <c r="CV18" s="10">
        <f>((CONFIG!$G23*Commandes!CV18)+IF(ROUND((CV$8-CONFIG!$D$7)/31,0)&gt;=(CONFIG!$E23+CONFIG!$F23),INDEX(Commandes!$D18:$DG18,,COLUMN(CV$8)-COLUMN($D$8)+1-(CONFIG!$E23+CONFIG!$F23)),0)*CONFIG!$H23)*CONFIG!$D23</f>
        <v>0</v>
      </c>
      <c r="CW18" s="10">
        <f>((CONFIG!$G23*Commandes!CW18)+IF(ROUND((CW$8-CONFIG!$D$7)/31,0)&gt;=(CONFIG!$E23+CONFIG!$F23),INDEX(Commandes!$D18:$DG18,,COLUMN(CW$8)-COLUMN($D$8)+1-(CONFIG!$E23+CONFIG!$F23)),0)*CONFIG!$H23)*CONFIG!$D23</f>
        <v>0</v>
      </c>
      <c r="CX18" s="10">
        <f>((CONFIG!$G23*Commandes!CX18)+IF(ROUND((CX$8-CONFIG!$D$7)/31,0)&gt;=(CONFIG!$E23+CONFIG!$F23),INDEX(Commandes!$D18:$DG18,,COLUMN(CX$8)-COLUMN($D$8)+1-(CONFIG!$E23+CONFIG!$F23)),0)*CONFIG!$H23)*CONFIG!$D23</f>
        <v>0</v>
      </c>
      <c r="CY18" s="10">
        <f>((CONFIG!$G23*Commandes!CY18)+IF(ROUND((CY$8-CONFIG!$D$7)/31,0)&gt;=(CONFIG!$E23+CONFIG!$F23),INDEX(Commandes!$D18:$DG18,,COLUMN(CY$8)-COLUMN($D$8)+1-(CONFIG!$E23+CONFIG!$F23)),0)*CONFIG!$H23)*CONFIG!$D23</f>
        <v>0</v>
      </c>
      <c r="CZ18" s="10">
        <f>((CONFIG!$G23*Commandes!CZ18)+IF(ROUND((CZ$8-CONFIG!$D$7)/31,0)&gt;=(CONFIG!$E23+CONFIG!$F23),INDEX(Commandes!$D18:$DG18,,COLUMN(CZ$8)-COLUMN($D$8)+1-(CONFIG!$E23+CONFIG!$F23)),0)*CONFIG!$H23)*CONFIG!$D23</f>
        <v>0</v>
      </c>
      <c r="DA18" s="10">
        <f>((CONFIG!$G23*Commandes!DA18)+IF(ROUND((DA$8-CONFIG!$D$7)/31,0)&gt;=(CONFIG!$E23+CONFIG!$F23),INDEX(Commandes!$D18:$DG18,,COLUMN(DA$8)-COLUMN($D$8)+1-(CONFIG!$E23+CONFIG!$F23)),0)*CONFIG!$H23)*CONFIG!$D23</f>
        <v>0</v>
      </c>
      <c r="DB18" s="10">
        <f>((CONFIG!$G23*Commandes!DB18)+IF(ROUND((DB$8-CONFIG!$D$7)/31,0)&gt;=(CONFIG!$E23+CONFIG!$F23),INDEX(Commandes!$D18:$DG18,,COLUMN(DB$8)-COLUMN($D$8)+1-(CONFIG!$E23+CONFIG!$F23)),0)*CONFIG!$H23)*CONFIG!$D23</f>
        <v>0</v>
      </c>
      <c r="DC18" s="10">
        <f>((CONFIG!$G23*Commandes!DC18)+IF(ROUND((DC$8-CONFIG!$D$7)/31,0)&gt;=(CONFIG!$E23+CONFIG!$F23),INDEX(Commandes!$D18:$DG18,,COLUMN(DC$8)-COLUMN($D$8)+1-(CONFIG!$E23+CONFIG!$F23)),0)*CONFIG!$H23)*CONFIG!$D23</f>
        <v>0</v>
      </c>
      <c r="DD18" s="10">
        <f>((CONFIG!$G23*Commandes!DD18)+IF(ROUND((DD$8-CONFIG!$D$7)/31,0)&gt;=(CONFIG!$E23+CONFIG!$F23),INDEX(Commandes!$D18:$DG18,,COLUMN(DD$8)-COLUMN($D$8)+1-(CONFIG!$E23+CONFIG!$F23)),0)*CONFIG!$H23)*CONFIG!$D23</f>
        <v>0</v>
      </c>
      <c r="DE18" s="10">
        <f>((CONFIG!$G23*Commandes!DE18)+IF(ROUND((DE$8-CONFIG!$D$7)/31,0)&gt;=(CONFIG!$E23+CONFIG!$F23),INDEX(Commandes!$D18:$DG18,,COLUMN(DE$8)-COLUMN($D$8)+1-(CONFIG!$E23+CONFIG!$F23)),0)*CONFIG!$H23)*CONFIG!$D23</f>
        <v>0</v>
      </c>
      <c r="DF18" s="10">
        <f>((CONFIG!$G23*Commandes!DF18)+IF(ROUND((DF$8-CONFIG!$D$7)/31,0)&gt;=(CONFIG!$E23+CONFIG!$F23),INDEX(Commandes!$D18:$DG18,,COLUMN(DF$8)-COLUMN($D$8)+1-(CONFIG!$E23+CONFIG!$F23)),0)*CONFIG!$H23)*CONFIG!$D23</f>
        <v>0</v>
      </c>
      <c r="DG18" s="10">
        <f>((CONFIG!$G23*Commandes!DG18)+IF(ROUND((DG$8-CONFIG!$D$7)/31,0)&gt;=(CONFIG!$E23+CONFIG!$F23),INDEX(Commandes!$D18:$DG18,,COLUMN(DG$8)-COLUMN($D$8)+1-(CONFIG!$E23+CONFIG!$F23)),0)*CONFIG!$H23)*CONFIG!$D23</f>
        <v>0</v>
      </c>
    </row>
    <row r="19">
      <c r="C19" s="6">
        <f>CONFIG!$C$24</f>
        <v>0</v>
      </c>
      <c r="D19" s="10">
        <f>((CONFIG!$G24*Commandes!D19)+IF(ROUND((D$8-CONFIG!$D$7)/31,0)&gt;=(CONFIG!$E24+CONFIG!$F24),INDEX(Commandes!$D19:$DG19,,COLUMN(D$8)-COLUMN($D$8)+1-(CONFIG!$E24+CONFIG!$F24)),0)*CONFIG!$H24)*CONFIG!$D24</f>
        <v>0</v>
      </c>
      <c r="E19" s="10">
        <f>((CONFIG!$G24*Commandes!E19)+IF(ROUND((E$8-CONFIG!$D$7)/31,0)&gt;=(CONFIG!$E24+CONFIG!$F24),INDEX(Commandes!$D19:$DG19,,COLUMN(E$8)-COLUMN($D$8)+1-(CONFIG!$E24+CONFIG!$F24)),0)*CONFIG!$H24)*CONFIG!$D24</f>
        <v>0</v>
      </c>
      <c r="F19" s="10">
        <f>((CONFIG!$G24*Commandes!F19)+IF(ROUND((F$8-CONFIG!$D$7)/31,0)&gt;=(CONFIG!$E24+CONFIG!$F24),INDEX(Commandes!$D19:$DG19,,COLUMN(F$8)-COLUMN($D$8)+1-(CONFIG!$E24+CONFIG!$F24)),0)*CONFIG!$H24)*CONFIG!$D24</f>
        <v>0</v>
      </c>
      <c r="G19" s="10">
        <f>((CONFIG!$G24*Commandes!G19)+IF(ROUND((G$8-CONFIG!$D$7)/31,0)&gt;=(CONFIG!$E24+CONFIG!$F24),INDEX(Commandes!$D19:$DG19,,COLUMN(G$8)-COLUMN($D$8)+1-(CONFIG!$E24+CONFIG!$F24)),0)*CONFIG!$H24)*CONFIG!$D24</f>
        <v>0</v>
      </c>
      <c r="H19" s="10">
        <f>((CONFIG!$G24*Commandes!H19)+IF(ROUND((H$8-CONFIG!$D$7)/31,0)&gt;=(CONFIG!$E24+CONFIG!$F24),INDEX(Commandes!$D19:$DG19,,COLUMN(H$8)-COLUMN($D$8)+1-(CONFIG!$E24+CONFIG!$F24)),0)*CONFIG!$H24)*CONFIG!$D24</f>
        <v>0</v>
      </c>
      <c r="I19" s="10">
        <f>((CONFIG!$G24*Commandes!I19)+IF(ROUND((I$8-CONFIG!$D$7)/31,0)&gt;=(CONFIG!$E24+CONFIG!$F24),INDEX(Commandes!$D19:$DG19,,COLUMN(I$8)-COLUMN($D$8)+1-(CONFIG!$E24+CONFIG!$F24)),0)*CONFIG!$H24)*CONFIG!$D24</f>
        <v>0</v>
      </c>
      <c r="J19" s="10">
        <f>((CONFIG!$G24*Commandes!J19)+IF(ROUND((J$8-CONFIG!$D$7)/31,0)&gt;=(CONFIG!$E24+CONFIG!$F24),INDEX(Commandes!$D19:$DG19,,COLUMN(J$8)-COLUMN($D$8)+1-(CONFIG!$E24+CONFIG!$F24)),0)*CONFIG!$H24)*CONFIG!$D24</f>
        <v>0</v>
      </c>
      <c r="K19" s="10">
        <f>((CONFIG!$G24*Commandes!K19)+IF(ROUND((K$8-CONFIG!$D$7)/31,0)&gt;=(CONFIG!$E24+CONFIG!$F24),INDEX(Commandes!$D19:$DG19,,COLUMN(K$8)-COLUMN($D$8)+1-(CONFIG!$E24+CONFIG!$F24)),0)*CONFIG!$H24)*CONFIG!$D24</f>
        <v>0</v>
      </c>
      <c r="L19" s="10">
        <f>((CONFIG!$G24*Commandes!L19)+IF(ROUND((L$8-CONFIG!$D$7)/31,0)&gt;=(CONFIG!$E24+CONFIG!$F24),INDEX(Commandes!$D19:$DG19,,COLUMN(L$8)-COLUMN($D$8)+1-(CONFIG!$E24+CONFIG!$F24)),0)*CONFIG!$H24)*CONFIG!$D24</f>
        <v>0</v>
      </c>
      <c r="M19" s="10">
        <f>((CONFIG!$G24*Commandes!M19)+IF(ROUND((M$8-CONFIG!$D$7)/31,0)&gt;=(CONFIG!$E24+CONFIG!$F24),INDEX(Commandes!$D19:$DG19,,COLUMN(M$8)-COLUMN($D$8)+1-(CONFIG!$E24+CONFIG!$F24)),0)*CONFIG!$H24)*CONFIG!$D24</f>
        <v>0</v>
      </c>
      <c r="N19" s="10">
        <f>((CONFIG!$G24*Commandes!N19)+IF(ROUND((N$8-CONFIG!$D$7)/31,0)&gt;=(CONFIG!$E24+CONFIG!$F24),INDEX(Commandes!$D19:$DG19,,COLUMN(N$8)-COLUMN($D$8)+1-(CONFIG!$E24+CONFIG!$F24)),0)*CONFIG!$H24)*CONFIG!$D24</f>
        <v>0</v>
      </c>
      <c r="O19" s="10">
        <f>((CONFIG!$G24*Commandes!O19)+IF(ROUND((O$8-CONFIG!$D$7)/31,0)&gt;=(CONFIG!$E24+CONFIG!$F24),INDEX(Commandes!$D19:$DG19,,COLUMN(O$8)-COLUMN($D$8)+1-(CONFIG!$E24+CONFIG!$F24)),0)*CONFIG!$H24)*CONFIG!$D24</f>
        <v>0</v>
      </c>
      <c r="P19" s="10">
        <f>((CONFIG!$G24*Commandes!P19)+IF(ROUND((P$8-CONFIG!$D$7)/31,0)&gt;=(CONFIG!$E24+CONFIG!$F24),INDEX(Commandes!$D19:$DG19,,COLUMN(P$8)-COLUMN($D$8)+1-(CONFIG!$E24+CONFIG!$F24)),0)*CONFIG!$H24)*CONFIG!$D24</f>
        <v>0</v>
      </c>
      <c r="Q19" s="10">
        <f>((CONFIG!$G24*Commandes!Q19)+IF(ROUND((Q$8-CONFIG!$D$7)/31,0)&gt;=(CONFIG!$E24+CONFIG!$F24),INDEX(Commandes!$D19:$DG19,,COLUMN(Q$8)-COLUMN($D$8)+1-(CONFIG!$E24+CONFIG!$F24)),0)*CONFIG!$H24)*CONFIG!$D24</f>
        <v>0</v>
      </c>
      <c r="R19" s="10">
        <f>((CONFIG!$G24*Commandes!R19)+IF(ROUND((R$8-CONFIG!$D$7)/31,0)&gt;=(CONFIG!$E24+CONFIG!$F24),INDEX(Commandes!$D19:$DG19,,COLUMN(R$8)-COLUMN($D$8)+1-(CONFIG!$E24+CONFIG!$F24)),0)*CONFIG!$H24)*CONFIG!$D24</f>
        <v>0</v>
      </c>
      <c r="S19" s="10">
        <f>((CONFIG!$G24*Commandes!S19)+IF(ROUND((S$8-CONFIG!$D$7)/31,0)&gt;=(CONFIG!$E24+CONFIG!$F24),INDEX(Commandes!$D19:$DG19,,COLUMN(S$8)-COLUMN($D$8)+1-(CONFIG!$E24+CONFIG!$F24)),0)*CONFIG!$H24)*CONFIG!$D24</f>
        <v>0</v>
      </c>
      <c r="T19" s="10">
        <f>((CONFIG!$G24*Commandes!T19)+IF(ROUND((T$8-CONFIG!$D$7)/31,0)&gt;=(CONFIG!$E24+CONFIG!$F24),INDEX(Commandes!$D19:$DG19,,COLUMN(T$8)-COLUMN($D$8)+1-(CONFIG!$E24+CONFIG!$F24)),0)*CONFIG!$H24)*CONFIG!$D24</f>
        <v>0</v>
      </c>
      <c r="U19" s="10">
        <f>((CONFIG!$G24*Commandes!U19)+IF(ROUND((U$8-CONFIG!$D$7)/31,0)&gt;=(CONFIG!$E24+CONFIG!$F24),INDEX(Commandes!$D19:$DG19,,COLUMN(U$8)-COLUMN($D$8)+1-(CONFIG!$E24+CONFIG!$F24)),0)*CONFIG!$H24)*CONFIG!$D24</f>
        <v>0</v>
      </c>
      <c r="V19" s="10">
        <f>((CONFIG!$G24*Commandes!V19)+IF(ROUND((V$8-CONFIG!$D$7)/31,0)&gt;=(CONFIG!$E24+CONFIG!$F24),INDEX(Commandes!$D19:$DG19,,COLUMN(V$8)-COLUMN($D$8)+1-(CONFIG!$E24+CONFIG!$F24)),0)*CONFIG!$H24)*CONFIG!$D24</f>
        <v>0</v>
      </c>
      <c r="W19" s="10">
        <f>((CONFIG!$G24*Commandes!W19)+IF(ROUND((W$8-CONFIG!$D$7)/31,0)&gt;=(CONFIG!$E24+CONFIG!$F24),INDEX(Commandes!$D19:$DG19,,COLUMN(W$8)-COLUMN($D$8)+1-(CONFIG!$E24+CONFIG!$F24)),0)*CONFIG!$H24)*CONFIG!$D24</f>
        <v>0</v>
      </c>
      <c r="X19" s="10">
        <f>((CONFIG!$G24*Commandes!X19)+IF(ROUND((X$8-CONFIG!$D$7)/31,0)&gt;=(CONFIG!$E24+CONFIG!$F24),INDEX(Commandes!$D19:$DG19,,COLUMN(X$8)-COLUMN($D$8)+1-(CONFIG!$E24+CONFIG!$F24)),0)*CONFIG!$H24)*CONFIG!$D24</f>
        <v>0</v>
      </c>
      <c r="Y19" s="10">
        <f>((CONFIG!$G24*Commandes!Y19)+IF(ROUND((Y$8-CONFIG!$D$7)/31,0)&gt;=(CONFIG!$E24+CONFIG!$F24),INDEX(Commandes!$D19:$DG19,,COLUMN(Y$8)-COLUMN($D$8)+1-(CONFIG!$E24+CONFIG!$F24)),0)*CONFIG!$H24)*CONFIG!$D24</f>
        <v>0</v>
      </c>
      <c r="Z19" s="10">
        <f>((CONFIG!$G24*Commandes!Z19)+IF(ROUND((Z$8-CONFIG!$D$7)/31,0)&gt;=(CONFIG!$E24+CONFIG!$F24),INDEX(Commandes!$D19:$DG19,,COLUMN(Z$8)-COLUMN($D$8)+1-(CONFIG!$E24+CONFIG!$F24)),0)*CONFIG!$H24)*CONFIG!$D24</f>
        <v>0</v>
      </c>
      <c r="AA19" s="10">
        <f>((CONFIG!$G24*Commandes!AA19)+IF(ROUND((AA$8-CONFIG!$D$7)/31,0)&gt;=(CONFIG!$E24+CONFIG!$F24),INDEX(Commandes!$D19:$DG19,,COLUMN(AA$8)-COLUMN($D$8)+1-(CONFIG!$E24+CONFIG!$F24)),0)*CONFIG!$H24)*CONFIG!$D24</f>
        <v>0</v>
      </c>
      <c r="AB19" s="10">
        <f>((CONFIG!$G24*Commandes!AB19)+IF(ROUND((AB$8-CONFIG!$D$7)/31,0)&gt;=(CONFIG!$E24+CONFIG!$F24),INDEX(Commandes!$D19:$DG19,,COLUMN(AB$8)-COLUMN($D$8)+1-(CONFIG!$E24+CONFIG!$F24)),0)*CONFIG!$H24)*CONFIG!$D24</f>
        <v>0</v>
      </c>
      <c r="AC19" s="10">
        <f>((CONFIG!$G24*Commandes!AC19)+IF(ROUND((AC$8-CONFIG!$D$7)/31,0)&gt;=(CONFIG!$E24+CONFIG!$F24),INDEX(Commandes!$D19:$DG19,,COLUMN(AC$8)-COLUMN($D$8)+1-(CONFIG!$E24+CONFIG!$F24)),0)*CONFIG!$H24)*CONFIG!$D24</f>
        <v>0</v>
      </c>
      <c r="AD19" s="10">
        <f>((CONFIG!$G24*Commandes!AD19)+IF(ROUND((AD$8-CONFIG!$D$7)/31,0)&gt;=(CONFIG!$E24+CONFIG!$F24),INDEX(Commandes!$D19:$DG19,,COLUMN(AD$8)-COLUMN($D$8)+1-(CONFIG!$E24+CONFIG!$F24)),0)*CONFIG!$H24)*CONFIG!$D24</f>
        <v>0</v>
      </c>
      <c r="AE19" s="10">
        <f>((CONFIG!$G24*Commandes!AE19)+IF(ROUND((AE$8-CONFIG!$D$7)/31,0)&gt;=(CONFIG!$E24+CONFIG!$F24),INDEX(Commandes!$D19:$DG19,,COLUMN(AE$8)-COLUMN($D$8)+1-(CONFIG!$E24+CONFIG!$F24)),0)*CONFIG!$H24)*CONFIG!$D24</f>
        <v>0</v>
      </c>
      <c r="AF19" s="10">
        <f>((CONFIG!$G24*Commandes!AF19)+IF(ROUND((AF$8-CONFIG!$D$7)/31,0)&gt;=(CONFIG!$E24+CONFIG!$F24),INDEX(Commandes!$D19:$DG19,,COLUMN(AF$8)-COLUMN($D$8)+1-(CONFIG!$E24+CONFIG!$F24)),0)*CONFIG!$H24)*CONFIG!$D24</f>
        <v>0</v>
      </c>
      <c r="AG19" s="10">
        <f>((CONFIG!$G24*Commandes!AG19)+IF(ROUND((AG$8-CONFIG!$D$7)/31,0)&gt;=(CONFIG!$E24+CONFIG!$F24),INDEX(Commandes!$D19:$DG19,,COLUMN(AG$8)-COLUMN($D$8)+1-(CONFIG!$E24+CONFIG!$F24)),0)*CONFIG!$H24)*CONFIG!$D24</f>
        <v>0</v>
      </c>
      <c r="AH19" s="10">
        <f>((CONFIG!$G24*Commandes!AH19)+IF(ROUND((AH$8-CONFIG!$D$7)/31,0)&gt;=(CONFIG!$E24+CONFIG!$F24),INDEX(Commandes!$D19:$DG19,,COLUMN(AH$8)-COLUMN($D$8)+1-(CONFIG!$E24+CONFIG!$F24)),0)*CONFIG!$H24)*CONFIG!$D24</f>
        <v>0</v>
      </c>
      <c r="AI19" s="10">
        <f>((CONFIG!$G24*Commandes!AI19)+IF(ROUND((AI$8-CONFIG!$D$7)/31,0)&gt;=(CONFIG!$E24+CONFIG!$F24),INDEX(Commandes!$D19:$DG19,,COLUMN(AI$8)-COLUMN($D$8)+1-(CONFIG!$E24+CONFIG!$F24)),0)*CONFIG!$H24)*CONFIG!$D24</f>
        <v>0</v>
      </c>
      <c r="AJ19" s="10">
        <f>((CONFIG!$G24*Commandes!AJ19)+IF(ROUND((AJ$8-CONFIG!$D$7)/31,0)&gt;=(CONFIG!$E24+CONFIG!$F24),INDEX(Commandes!$D19:$DG19,,COLUMN(AJ$8)-COLUMN($D$8)+1-(CONFIG!$E24+CONFIG!$F24)),0)*CONFIG!$H24)*CONFIG!$D24</f>
        <v>0</v>
      </c>
      <c r="AK19" s="10">
        <f>((CONFIG!$G24*Commandes!AK19)+IF(ROUND((AK$8-CONFIG!$D$7)/31,0)&gt;=(CONFIG!$E24+CONFIG!$F24),INDEX(Commandes!$D19:$DG19,,COLUMN(AK$8)-COLUMN($D$8)+1-(CONFIG!$E24+CONFIG!$F24)),0)*CONFIG!$H24)*CONFIG!$D24</f>
        <v>0</v>
      </c>
      <c r="AL19" s="10">
        <f>((CONFIG!$G24*Commandes!AL19)+IF(ROUND((AL$8-CONFIG!$D$7)/31,0)&gt;=(CONFIG!$E24+CONFIG!$F24),INDEX(Commandes!$D19:$DG19,,COLUMN(AL$8)-COLUMN($D$8)+1-(CONFIG!$E24+CONFIG!$F24)),0)*CONFIG!$H24)*CONFIG!$D24</f>
        <v>0</v>
      </c>
      <c r="AM19" s="10">
        <f>((CONFIG!$G24*Commandes!AM19)+IF(ROUND((AM$8-CONFIG!$D$7)/31,0)&gt;=(CONFIG!$E24+CONFIG!$F24),INDEX(Commandes!$D19:$DG19,,COLUMN(AM$8)-COLUMN($D$8)+1-(CONFIG!$E24+CONFIG!$F24)),0)*CONFIG!$H24)*CONFIG!$D24</f>
        <v>0</v>
      </c>
      <c r="AN19" s="10">
        <f>((CONFIG!$G24*Commandes!AN19)+IF(ROUND((AN$8-CONFIG!$D$7)/31,0)&gt;=(CONFIG!$E24+CONFIG!$F24),INDEX(Commandes!$D19:$DG19,,COLUMN(AN$8)-COLUMN($D$8)+1-(CONFIG!$E24+CONFIG!$F24)),0)*CONFIG!$H24)*CONFIG!$D24</f>
        <v>0</v>
      </c>
      <c r="AO19" s="10">
        <f>((CONFIG!$G24*Commandes!AO19)+IF(ROUND((AO$8-CONFIG!$D$7)/31,0)&gt;=(CONFIG!$E24+CONFIG!$F24),INDEX(Commandes!$D19:$DG19,,COLUMN(AO$8)-COLUMN($D$8)+1-(CONFIG!$E24+CONFIG!$F24)),0)*CONFIG!$H24)*CONFIG!$D24</f>
        <v>0</v>
      </c>
      <c r="AP19" s="10">
        <f>((CONFIG!$G24*Commandes!AP19)+IF(ROUND((AP$8-CONFIG!$D$7)/31,0)&gt;=(CONFIG!$E24+CONFIG!$F24),INDEX(Commandes!$D19:$DG19,,COLUMN(AP$8)-COLUMN($D$8)+1-(CONFIG!$E24+CONFIG!$F24)),0)*CONFIG!$H24)*CONFIG!$D24</f>
        <v>0</v>
      </c>
      <c r="AQ19" s="10">
        <f>((CONFIG!$G24*Commandes!AQ19)+IF(ROUND((AQ$8-CONFIG!$D$7)/31,0)&gt;=(CONFIG!$E24+CONFIG!$F24),INDEX(Commandes!$D19:$DG19,,COLUMN(AQ$8)-COLUMN($D$8)+1-(CONFIG!$E24+CONFIG!$F24)),0)*CONFIG!$H24)*CONFIG!$D24</f>
        <v>0</v>
      </c>
      <c r="AR19" s="10">
        <f>((CONFIG!$G24*Commandes!AR19)+IF(ROUND((AR$8-CONFIG!$D$7)/31,0)&gt;=(CONFIG!$E24+CONFIG!$F24),INDEX(Commandes!$D19:$DG19,,COLUMN(AR$8)-COLUMN($D$8)+1-(CONFIG!$E24+CONFIG!$F24)),0)*CONFIG!$H24)*CONFIG!$D24</f>
        <v>0</v>
      </c>
      <c r="AS19" s="10">
        <f>((CONFIG!$G24*Commandes!AS19)+IF(ROUND((AS$8-CONFIG!$D$7)/31,0)&gt;=(CONFIG!$E24+CONFIG!$F24),INDEX(Commandes!$D19:$DG19,,COLUMN(AS$8)-COLUMN($D$8)+1-(CONFIG!$E24+CONFIG!$F24)),0)*CONFIG!$H24)*CONFIG!$D24</f>
        <v>0</v>
      </c>
      <c r="AT19" s="10">
        <f>((CONFIG!$G24*Commandes!AT19)+IF(ROUND((AT$8-CONFIG!$D$7)/31,0)&gt;=(CONFIG!$E24+CONFIG!$F24),INDEX(Commandes!$D19:$DG19,,COLUMN(AT$8)-COLUMN($D$8)+1-(CONFIG!$E24+CONFIG!$F24)),0)*CONFIG!$H24)*CONFIG!$D24</f>
        <v>0</v>
      </c>
      <c r="AU19" s="10">
        <f>((CONFIG!$G24*Commandes!AU19)+IF(ROUND((AU$8-CONFIG!$D$7)/31,0)&gt;=(CONFIG!$E24+CONFIG!$F24),INDEX(Commandes!$D19:$DG19,,COLUMN(AU$8)-COLUMN($D$8)+1-(CONFIG!$E24+CONFIG!$F24)),0)*CONFIG!$H24)*CONFIG!$D24</f>
        <v>0</v>
      </c>
      <c r="AV19" s="10">
        <f>((CONFIG!$G24*Commandes!AV19)+IF(ROUND((AV$8-CONFIG!$D$7)/31,0)&gt;=(CONFIG!$E24+CONFIG!$F24),INDEX(Commandes!$D19:$DG19,,COLUMN(AV$8)-COLUMN($D$8)+1-(CONFIG!$E24+CONFIG!$F24)),0)*CONFIG!$H24)*CONFIG!$D24</f>
        <v>0</v>
      </c>
      <c r="AW19" s="10">
        <f>((CONFIG!$G24*Commandes!AW19)+IF(ROUND((AW$8-CONFIG!$D$7)/31,0)&gt;=(CONFIG!$E24+CONFIG!$F24),INDEX(Commandes!$D19:$DG19,,COLUMN(AW$8)-COLUMN($D$8)+1-(CONFIG!$E24+CONFIG!$F24)),0)*CONFIG!$H24)*CONFIG!$D24</f>
        <v>0</v>
      </c>
      <c r="AX19" s="10">
        <f>((CONFIG!$G24*Commandes!AX19)+IF(ROUND((AX$8-CONFIG!$D$7)/31,0)&gt;=(CONFIG!$E24+CONFIG!$F24),INDEX(Commandes!$D19:$DG19,,COLUMN(AX$8)-COLUMN($D$8)+1-(CONFIG!$E24+CONFIG!$F24)),0)*CONFIG!$H24)*CONFIG!$D24</f>
        <v>0</v>
      </c>
      <c r="AY19" s="10">
        <f>((CONFIG!$G24*Commandes!AY19)+IF(ROUND((AY$8-CONFIG!$D$7)/31,0)&gt;=(CONFIG!$E24+CONFIG!$F24),INDEX(Commandes!$D19:$DG19,,COLUMN(AY$8)-COLUMN($D$8)+1-(CONFIG!$E24+CONFIG!$F24)),0)*CONFIG!$H24)*CONFIG!$D24</f>
        <v>0</v>
      </c>
      <c r="AZ19" s="10">
        <f>((CONFIG!$G24*Commandes!AZ19)+IF(ROUND((AZ$8-CONFIG!$D$7)/31,0)&gt;=(CONFIG!$E24+CONFIG!$F24),INDEX(Commandes!$D19:$DG19,,COLUMN(AZ$8)-COLUMN($D$8)+1-(CONFIG!$E24+CONFIG!$F24)),0)*CONFIG!$H24)*CONFIG!$D24</f>
        <v>0</v>
      </c>
      <c r="BA19" s="10">
        <f>((CONFIG!$G24*Commandes!BA19)+IF(ROUND((BA$8-CONFIG!$D$7)/31,0)&gt;=(CONFIG!$E24+CONFIG!$F24),INDEX(Commandes!$D19:$DG19,,COLUMN(BA$8)-COLUMN($D$8)+1-(CONFIG!$E24+CONFIG!$F24)),0)*CONFIG!$H24)*CONFIG!$D24</f>
        <v>0</v>
      </c>
      <c r="BB19" s="10">
        <f>((CONFIG!$G24*Commandes!BB19)+IF(ROUND((BB$8-CONFIG!$D$7)/31,0)&gt;=(CONFIG!$E24+CONFIG!$F24),INDEX(Commandes!$D19:$DG19,,COLUMN(BB$8)-COLUMN($D$8)+1-(CONFIG!$E24+CONFIG!$F24)),0)*CONFIG!$H24)*CONFIG!$D24</f>
        <v>0</v>
      </c>
      <c r="BC19" s="10">
        <f>((CONFIG!$G24*Commandes!BC19)+IF(ROUND((BC$8-CONFIG!$D$7)/31,0)&gt;=(CONFIG!$E24+CONFIG!$F24),INDEX(Commandes!$D19:$DG19,,COLUMN(BC$8)-COLUMN($D$8)+1-(CONFIG!$E24+CONFIG!$F24)),0)*CONFIG!$H24)*CONFIG!$D24</f>
        <v>0</v>
      </c>
      <c r="BD19" s="10">
        <f>((CONFIG!$G24*Commandes!BD19)+IF(ROUND((BD$8-CONFIG!$D$7)/31,0)&gt;=(CONFIG!$E24+CONFIG!$F24),INDEX(Commandes!$D19:$DG19,,COLUMN(BD$8)-COLUMN($D$8)+1-(CONFIG!$E24+CONFIG!$F24)),0)*CONFIG!$H24)*CONFIG!$D24</f>
        <v>0</v>
      </c>
      <c r="BE19" s="10">
        <f>((CONFIG!$G24*Commandes!BE19)+IF(ROUND((BE$8-CONFIG!$D$7)/31,0)&gt;=(CONFIG!$E24+CONFIG!$F24),INDEX(Commandes!$D19:$DG19,,COLUMN(BE$8)-COLUMN($D$8)+1-(CONFIG!$E24+CONFIG!$F24)),0)*CONFIG!$H24)*CONFIG!$D24</f>
        <v>0</v>
      </c>
      <c r="BF19" s="10">
        <f>((CONFIG!$G24*Commandes!BF19)+IF(ROUND((BF$8-CONFIG!$D$7)/31,0)&gt;=(CONFIG!$E24+CONFIG!$F24),INDEX(Commandes!$D19:$DG19,,COLUMN(BF$8)-COLUMN($D$8)+1-(CONFIG!$E24+CONFIG!$F24)),0)*CONFIG!$H24)*CONFIG!$D24</f>
        <v>0</v>
      </c>
      <c r="BG19" s="10">
        <f>((CONFIG!$G24*Commandes!BG19)+IF(ROUND((BG$8-CONFIG!$D$7)/31,0)&gt;=(CONFIG!$E24+CONFIG!$F24),INDEX(Commandes!$D19:$DG19,,COLUMN(BG$8)-COLUMN($D$8)+1-(CONFIG!$E24+CONFIG!$F24)),0)*CONFIG!$H24)*CONFIG!$D24</f>
        <v>0</v>
      </c>
      <c r="BH19" s="10">
        <f>((CONFIG!$G24*Commandes!BH19)+IF(ROUND((BH$8-CONFIG!$D$7)/31,0)&gt;=(CONFIG!$E24+CONFIG!$F24),INDEX(Commandes!$D19:$DG19,,COLUMN(BH$8)-COLUMN($D$8)+1-(CONFIG!$E24+CONFIG!$F24)),0)*CONFIG!$H24)*CONFIG!$D24</f>
        <v>0</v>
      </c>
      <c r="BI19" s="10">
        <f>((CONFIG!$G24*Commandes!BI19)+IF(ROUND((BI$8-CONFIG!$D$7)/31,0)&gt;=(CONFIG!$E24+CONFIG!$F24),INDEX(Commandes!$D19:$DG19,,COLUMN(BI$8)-COLUMN($D$8)+1-(CONFIG!$E24+CONFIG!$F24)),0)*CONFIG!$H24)*CONFIG!$D24</f>
        <v>0</v>
      </c>
      <c r="BJ19" s="10">
        <f>((CONFIG!$G24*Commandes!BJ19)+IF(ROUND((BJ$8-CONFIG!$D$7)/31,0)&gt;=(CONFIG!$E24+CONFIG!$F24),INDEX(Commandes!$D19:$DG19,,COLUMN(BJ$8)-COLUMN($D$8)+1-(CONFIG!$E24+CONFIG!$F24)),0)*CONFIG!$H24)*CONFIG!$D24</f>
        <v>0</v>
      </c>
      <c r="BK19" s="10">
        <f>((CONFIG!$G24*Commandes!BK19)+IF(ROUND((BK$8-CONFIG!$D$7)/31,0)&gt;=(CONFIG!$E24+CONFIG!$F24),INDEX(Commandes!$D19:$DG19,,COLUMN(BK$8)-COLUMN($D$8)+1-(CONFIG!$E24+CONFIG!$F24)),0)*CONFIG!$H24)*CONFIG!$D24</f>
        <v>0</v>
      </c>
      <c r="BL19" s="10">
        <f>((CONFIG!$G24*Commandes!BL19)+IF(ROUND((BL$8-CONFIG!$D$7)/31,0)&gt;=(CONFIG!$E24+CONFIG!$F24),INDEX(Commandes!$D19:$DG19,,COLUMN(BL$8)-COLUMN($D$8)+1-(CONFIG!$E24+CONFIG!$F24)),0)*CONFIG!$H24)*CONFIG!$D24</f>
        <v>0</v>
      </c>
      <c r="BM19" s="10">
        <f>((CONFIG!$G24*Commandes!BM19)+IF(ROUND((BM$8-CONFIG!$D$7)/31,0)&gt;=(CONFIG!$E24+CONFIG!$F24),INDEX(Commandes!$D19:$DG19,,COLUMN(BM$8)-COLUMN($D$8)+1-(CONFIG!$E24+CONFIG!$F24)),0)*CONFIG!$H24)*CONFIG!$D24</f>
        <v>0</v>
      </c>
      <c r="BN19" s="10">
        <f>((CONFIG!$G24*Commandes!BN19)+IF(ROUND((BN$8-CONFIG!$D$7)/31,0)&gt;=(CONFIG!$E24+CONFIG!$F24),INDEX(Commandes!$D19:$DG19,,COLUMN(BN$8)-COLUMN($D$8)+1-(CONFIG!$E24+CONFIG!$F24)),0)*CONFIG!$H24)*CONFIG!$D24</f>
        <v>0</v>
      </c>
      <c r="BO19" s="10">
        <f>((CONFIG!$G24*Commandes!BO19)+IF(ROUND((BO$8-CONFIG!$D$7)/31,0)&gt;=(CONFIG!$E24+CONFIG!$F24),INDEX(Commandes!$D19:$DG19,,COLUMN(BO$8)-COLUMN($D$8)+1-(CONFIG!$E24+CONFIG!$F24)),0)*CONFIG!$H24)*CONFIG!$D24</f>
        <v>0</v>
      </c>
      <c r="BP19" s="10">
        <f>((CONFIG!$G24*Commandes!BP19)+IF(ROUND((BP$8-CONFIG!$D$7)/31,0)&gt;=(CONFIG!$E24+CONFIG!$F24),INDEX(Commandes!$D19:$DG19,,COLUMN(BP$8)-COLUMN($D$8)+1-(CONFIG!$E24+CONFIG!$F24)),0)*CONFIG!$H24)*CONFIG!$D24</f>
        <v>0</v>
      </c>
      <c r="BQ19" s="10">
        <f>((CONFIG!$G24*Commandes!BQ19)+IF(ROUND((BQ$8-CONFIG!$D$7)/31,0)&gt;=(CONFIG!$E24+CONFIG!$F24),INDEX(Commandes!$D19:$DG19,,COLUMN(BQ$8)-COLUMN($D$8)+1-(CONFIG!$E24+CONFIG!$F24)),0)*CONFIG!$H24)*CONFIG!$D24</f>
        <v>0</v>
      </c>
      <c r="BR19" s="10">
        <f>((CONFIG!$G24*Commandes!BR19)+IF(ROUND((BR$8-CONFIG!$D$7)/31,0)&gt;=(CONFIG!$E24+CONFIG!$F24),INDEX(Commandes!$D19:$DG19,,COLUMN(BR$8)-COLUMN($D$8)+1-(CONFIG!$E24+CONFIG!$F24)),0)*CONFIG!$H24)*CONFIG!$D24</f>
        <v>0</v>
      </c>
      <c r="BS19" s="10">
        <f>((CONFIG!$G24*Commandes!BS19)+IF(ROUND((BS$8-CONFIG!$D$7)/31,0)&gt;=(CONFIG!$E24+CONFIG!$F24),INDEX(Commandes!$D19:$DG19,,COLUMN(BS$8)-COLUMN($D$8)+1-(CONFIG!$E24+CONFIG!$F24)),0)*CONFIG!$H24)*CONFIG!$D24</f>
        <v>0</v>
      </c>
      <c r="BT19" s="10">
        <f>((CONFIG!$G24*Commandes!BT19)+IF(ROUND((BT$8-CONFIG!$D$7)/31,0)&gt;=(CONFIG!$E24+CONFIG!$F24),INDEX(Commandes!$D19:$DG19,,COLUMN(BT$8)-COLUMN($D$8)+1-(CONFIG!$E24+CONFIG!$F24)),0)*CONFIG!$H24)*CONFIG!$D24</f>
        <v>0</v>
      </c>
      <c r="BU19" s="10">
        <f>((CONFIG!$G24*Commandes!BU19)+IF(ROUND((BU$8-CONFIG!$D$7)/31,0)&gt;=(CONFIG!$E24+CONFIG!$F24),INDEX(Commandes!$D19:$DG19,,COLUMN(BU$8)-COLUMN($D$8)+1-(CONFIG!$E24+CONFIG!$F24)),0)*CONFIG!$H24)*CONFIG!$D24</f>
        <v>0</v>
      </c>
      <c r="BV19" s="10">
        <f>((CONFIG!$G24*Commandes!BV19)+IF(ROUND((BV$8-CONFIG!$D$7)/31,0)&gt;=(CONFIG!$E24+CONFIG!$F24),INDEX(Commandes!$D19:$DG19,,COLUMN(BV$8)-COLUMN($D$8)+1-(CONFIG!$E24+CONFIG!$F24)),0)*CONFIG!$H24)*CONFIG!$D24</f>
        <v>0</v>
      </c>
      <c r="BW19" s="10">
        <f>((CONFIG!$G24*Commandes!BW19)+IF(ROUND((BW$8-CONFIG!$D$7)/31,0)&gt;=(CONFIG!$E24+CONFIG!$F24),INDEX(Commandes!$D19:$DG19,,COLUMN(BW$8)-COLUMN($D$8)+1-(CONFIG!$E24+CONFIG!$F24)),0)*CONFIG!$H24)*CONFIG!$D24</f>
        <v>0</v>
      </c>
      <c r="BX19" s="10">
        <f>((CONFIG!$G24*Commandes!BX19)+IF(ROUND((BX$8-CONFIG!$D$7)/31,0)&gt;=(CONFIG!$E24+CONFIG!$F24),INDEX(Commandes!$D19:$DG19,,COLUMN(BX$8)-COLUMN($D$8)+1-(CONFIG!$E24+CONFIG!$F24)),0)*CONFIG!$H24)*CONFIG!$D24</f>
        <v>0</v>
      </c>
      <c r="BY19" s="10">
        <f>((CONFIG!$G24*Commandes!BY19)+IF(ROUND((BY$8-CONFIG!$D$7)/31,0)&gt;=(CONFIG!$E24+CONFIG!$F24),INDEX(Commandes!$D19:$DG19,,COLUMN(BY$8)-COLUMN($D$8)+1-(CONFIG!$E24+CONFIG!$F24)),0)*CONFIG!$H24)*CONFIG!$D24</f>
        <v>0</v>
      </c>
      <c r="BZ19" s="10">
        <f>((CONFIG!$G24*Commandes!BZ19)+IF(ROUND((BZ$8-CONFIG!$D$7)/31,0)&gt;=(CONFIG!$E24+CONFIG!$F24),INDEX(Commandes!$D19:$DG19,,COLUMN(BZ$8)-COLUMN($D$8)+1-(CONFIG!$E24+CONFIG!$F24)),0)*CONFIG!$H24)*CONFIG!$D24</f>
        <v>0</v>
      </c>
      <c r="CA19" s="10">
        <f>((CONFIG!$G24*Commandes!CA19)+IF(ROUND((CA$8-CONFIG!$D$7)/31,0)&gt;=(CONFIG!$E24+CONFIG!$F24),INDEX(Commandes!$D19:$DG19,,COLUMN(CA$8)-COLUMN($D$8)+1-(CONFIG!$E24+CONFIG!$F24)),0)*CONFIG!$H24)*CONFIG!$D24</f>
        <v>0</v>
      </c>
      <c r="CB19" s="10">
        <f>((CONFIG!$G24*Commandes!CB19)+IF(ROUND((CB$8-CONFIG!$D$7)/31,0)&gt;=(CONFIG!$E24+CONFIG!$F24),INDEX(Commandes!$D19:$DG19,,COLUMN(CB$8)-COLUMN($D$8)+1-(CONFIG!$E24+CONFIG!$F24)),0)*CONFIG!$H24)*CONFIG!$D24</f>
        <v>0</v>
      </c>
      <c r="CC19" s="10">
        <f>((CONFIG!$G24*Commandes!CC19)+IF(ROUND((CC$8-CONFIG!$D$7)/31,0)&gt;=(CONFIG!$E24+CONFIG!$F24),INDEX(Commandes!$D19:$DG19,,COLUMN(CC$8)-COLUMN($D$8)+1-(CONFIG!$E24+CONFIG!$F24)),0)*CONFIG!$H24)*CONFIG!$D24</f>
        <v>0</v>
      </c>
      <c r="CD19" s="10">
        <f>((CONFIG!$G24*Commandes!CD19)+IF(ROUND((CD$8-CONFIG!$D$7)/31,0)&gt;=(CONFIG!$E24+CONFIG!$F24),INDEX(Commandes!$D19:$DG19,,COLUMN(CD$8)-COLUMN($D$8)+1-(CONFIG!$E24+CONFIG!$F24)),0)*CONFIG!$H24)*CONFIG!$D24</f>
        <v>0</v>
      </c>
      <c r="CE19" s="10">
        <f>((CONFIG!$G24*Commandes!CE19)+IF(ROUND((CE$8-CONFIG!$D$7)/31,0)&gt;=(CONFIG!$E24+CONFIG!$F24),INDEX(Commandes!$D19:$DG19,,COLUMN(CE$8)-COLUMN($D$8)+1-(CONFIG!$E24+CONFIG!$F24)),0)*CONFIG!$H24)*CONFIG!$D24</f>
        <v>0</v>
      </c>
      <c r="CF19" s="10">
        <f>((CONFIG!$G24*Commandes!CF19)+IF(ROUND((CF$8-CONFIG!$D$7)/31,0)&gt;=(CONFIG!$E24+CONFIG!$F24),INDEX(Commandes!$D19:$DG19,,COLUMN(CF$8)-COLUMN($D$8)+1-(CONFIG!$E24+CONFIG!$F24)),0)*CONFIG!$H24)*CONFIG!$D24</f>
        <v>0</v>
      </c>
      <c r="CG19" s="10">
        <f>((CONFIG!$G24*Commandes!CG19)+IF(ROUND((CG$8-CONFIG!$D$7)/31,0)&gt;=(CONFIG!$E24+CONFIG!$F24),INDEX(Commandes!$D19:$DG19,,COLUMN(CG$8)-COLUMN($D$8)+1-(CONFIG!$E24+CONFIG!$F24)),0)*CONFIG!$H24)*CONFIG!$D24</f>
        <v>0</v>
      </c>
      <c r="CH19" s="10">
        <f>((CONFIG!$G24*Commandes!CH19)+IF(ROUND((CH$8-CONFIG!$D$7)/31,0)&gt;=(CONFIG!$E24+CONFIG!$F24),INDEX(Commandes!$D19:$DG19,,COLUMN(CH$8)-COLUMN($D$8)+1-(CONFIG!$E24+CONFIG!$F24)),0)*CONFIG!$H24)*CONFIG!$D24</f>
        <v>0</v>
      </c>
      <c r="CI19" s="10">
        <f>((CONFIG!$G24*Commandes!CI19)+IF(ROUND((CI$8-CONFIG!$D$7)/31,0)&gt;=(CONFIG!$E24+CONFIG!$F24),INDEX(Commandes!$D19:$DG19,,COLUMN(CI$8)-COLUMN($D$8)+1-(CONFIG!$E24+CONFIG!$F24)),0)*CONFIG!$H24)*CONFIG!$D24</f>
        <v>0</v>
      </c>
      <c r="CJ19" s="10">
        <f>((CONFIG!$G24*Commandes!CJ19)+IF(ROUND((CJ$8-CONFIG!$D$7)/31,0)&gt;=(CONFIG!$E24+CONFIG!$F24),INDEX(Commandes!$D19:$DG19,,COLUMN(CJ$8)-COLUMN($D$8)+1-(CONFIG!$E24+CONFIG!$F24)),0)*CONFIG!$H24)*CONFIG!$D24</f>
        <v>0</v>
      </c>
      <c r="CK19" s="10">
        <f>((CONFIG!$G24*Commandes!CK19)+IF(ROUND((CK$8-CONFIG!$D$7)/31,0)&gt;=(CONFIG!$E24+CONFIG!$F24),INDEX(Commandes!$D19:$DG19,,COLUMN(CK$8)-COLUMN($D$8)+1-(CONFIG!$E24+CONFIG!$F24)),0)*CONFIG!$H24)*CONFIG!$D24</f>
        <v>0</v>
      </c>
      <c r="CL19" s="10">
        <f>((CONFIG!$G24*Commandes!CL19)+IF(ROUND((CL$8-CONFIG!$D$7)/31,0)&gt;=(CONFIG!$E24+CONFIG!$F24),INDEX(Commandes!$D19:$DG19,,COLUMN(CL$8)-COLUMN($D$8)+1-(CONFIG!$E24+CONFIG!$F24)),0)*CONFIG!$H24)*CONFIG!$D24</f>
        <v>0</v>
      </c>
      <c r="CM19" s="10">
        <f>((CONFIG!$G24*Commandes!CM19)+IF(ROUND((CM$8-CONFIG!$D$7)/31,0)&gt;=(CONFIG!$E24+CONFIG!$F24),INDEX(Commandes!$D19:$DG19,,COLUMN(CM$8)-COLUMN($D$8)+1-(CONFIG!$E24+CONFIG!$F24)),0)*CONFIG!$H24)*CONFIG!$D24</f>
        <v>0</v>
      </c>
      <c r="CN19" s="10">
        <f>((CONFIG!$G24*Commandes!CN19)+IF(ROUND((CN$8-CONFIG!$D$7)/31,0)&gt;=(CONFIG!$E24+CONFIG!$F24),INDEX(Commandes!$D19:$DG19,,COLUMN(CN$8)-COLUMN($D$8)+1-(CONFIG!$E24+CONFIG!$F24)),0)*CONFIG!$H24)*CONFIG!$D24</f>
        <v>0</v>
      </c>
      <c r="CO19" s="10">
        <f>((CONFIG!$G24*Commandes!CO19)+IF(ROUND((CO$8-CONFIG!$D$7)/31,0)&gt;=(CONFIG!$E24+CONFIG!$F24),INDEX(Commandes!$D19:$DG19,,COLUMN(CO$8)-COLUMN($D$8)+1-(CONFIG!$E24+CONFIG!$F24)),0)*CONFIG!$H24)*CONFIG!$D24</f>
        <v>0</v>
      </c>
      <c r="CP19" s="10">
        <f>((CONFIG!$G24*Commandes!CP19)+IF(ROUND((CP$8-CONFIG!$D$7)/31,0)&gt;=(CONFIG!$E24+CONFIG!$F24),INDEX(Commandes!$D19:$DG19,,COLUMN(CP$8)-COLUMN($D$8)+1-(CONFIG!$E24+CONFIG!$F24)),0)*CONFIG!$H24)*CONFIG!$D24</f>
        <v>0</v>
      </c>
      <c r="CQ19" s="10">
        <f>((CONFIG!$G24*Commandes!CQ19)+IF(ROUND((CQ$8-CONFIG!$D$7)/31,0)&gt;=(CONFIG!$E24+CONFIG!$F24),INDEX(Commandes!$D19:$DG19,,COLUMN(CQ$8)-COLUMN($D$8)+1-(CONFIG!$E24+CONFIG!$F24)),0)*CONFIG!$H24)*CONFIG!$D24</f>
        <v>0</v>
      </c>
      <c r="CR19" s="10">
        <f>((CONFIG!$G24*Commandes!CR19)+IF(ROUND((CR$8-CONFIG!$D$7)/31,0)&gt;=(CONFIG!$E24+CONFIG!$F24),INDEX(Commandes!$D19:$DG19,,COLUMN(CR$8)-COLUMN($D$8)+1-(CONFIG!$E24+CONFIG!$F24)),0)*CONFIG!$H24)*CONFIG!$D24</f>
        <v>0</v>
      </c>
      <c r="CS19" s="10">
        <f>((CONFIG!$G24*Commandes!CS19)+IF(ROUND((CS$8-CONFIG!$D$7)/31,0)&gt;=(CONFIG!$E24+CONFIG!$F24),INDEX(Commandes!$D19:$DG19,,COLUMN(CS$8)-COLUMN($D$8)+1-(CONFIG!$E24+CONFIG!$F24)),0)*CONFIG!$H24)*CONFIG!$D24</f>
        <v>0</v>
      </c>
      <c r="CT19" s="10">
        <f>((CONFIG!$G24*Commandes!CT19)+IF(ROUND((CT$8-CONFIG!$D$7)/31,0)&gt;=(CONFIG!$E24+CONFIG!$F24),INDEX(Commandes!$D19:$DG19,,COLUMN(CT$8)-COLUMN($D$8)+1-(CONFIG!$E24+CONFIG!$F24)),0)*CONFIG!$H24)*CONFIG!$D24</f>
        <v>0</v>
      </c>
      <c r="CU19" s="10">
        <f>((CONFIG!$G24*Commandes!CU19)+IF(ROUND((CU$8-CONFIG!$D$7)/31,0)&gt;=(CONFIG!$E24+CONFIG!$F24),INDEX(Commandes!$D19:$DG19,,COLUMN(CU$8)-COLUMN($D$8)+1-(CONFIG!$E24+CONFIG!$F24)),0)*CONFIG!$H24)*CONFIG!$D24</f>
        <v>0</v>
      </c>
      <c r="CV19" s="10">
        <f>((CONFIG!$G24*Commandes!CV19)+IF(ROUND((CV$8-CONFIG!$D$7)/31,0)&gt;=(CONFIG!$E24+CONFIG!$F24),INDEX(Commandes!$D19:$DG19,,COLUMN(CV$8)-COLUMN($D$8)+1-(CONFIG!$E24+CONFIG!$F24)),0)*CONFIG!$H24)*CONFIG!$D24</f>
        <v>0</v>
      </c>
      <c r="CW19" s="10">
        <f>((CONFIG!$G24*Commandes!CW19)+IF(ROUND((CW$8-CONFIG!$D$7)/31,0)&gt;=(CONFIG!$E24+CONFIG!$F24),INDEX(Commandes!$D19:$DG19,,COLUMN(CW$8)-COLUMN($D$8)+1-(CONFIG!$E24+CONFIG!$F24)),0)*CONFIG!$H24)*CONFIG!$D24</f>
        <v>0</v>
      </c>
      <c r="CX19" s="10">
        <f>((CONFIG!$G24*Commandes!CX19)+IF(ROUND((CX$8-CONFIG!$D$7)/31,0)&gt;=(CONFIG!$E24+CONFIG!$F24),INDEX(Commandes!$D19:$DG19,,COLUMN(CX$8)-COLUMN($D$8)+1-(CONFIG!$E24+CONFIG!$F24)),0)*CONFIG!$H24)*CONFIG!$D24</f>
        <v>0</v>
      </c>
      <c r="CY19" s="10">
        <f>((CONFIG!$G24*Commandes!CY19)+IF(ROUND((CY$8-CONFIG!$D$7)/31,0)&gt;=(CONFIG!$E24+CONFIG!$F24),INDEX(Commandes!$D19:$DG19,,COLUMN(CY$8)-COLUMN($D$8)+1-(CONFIG!$E24+CONFIG!$F24)),0)*CONFIG!$H24)*CONFIG!$D24</f>
        <v>0</v>
      </c>
      <c r="CZ19" s="10">
        <f>((CONFIG!$G24*Commandes!CZ19)+IF(ROUND((CZ$8-CONFIG!$D$7)/31,0)&gt;=(CONFIG!$E24+CONFIG!$F24),INDEX(Commandes!$D19:$DG19,,COLUMN(CZ$8)-COLUMN($D$8)+1-(CONFIG!$E24+CONFIG!$F24)),0)*CONFIG!$H24)*CONFIG!$D24</f>
        <v>0</v>
      </c>
      <c r="DA19" s="10">
        <f>((CONFIG!$G24*Commandes!DA19)+IF(ROUND((DA$8-CONFIG!$D$7)/31,0)&gt;=(CONFIG!$E24+CONFIG!$F24),INDEX(Commandes!$D19:$DG19,,COLUMN(DA$8)-COLUMN($D$8)+1-(CONFIG!$E24+CONFIG!$F24)),0)*CONFIG!$H24)*CONFIG!$D24</f>
        <v>0</v>
      </c>
      <c r="DB19" s="10">
        <f>((CONFIG!$G24*Commandes!DB19)+IF(ROUND((DB$8-CONFIG!$D$7)/31,0)&gt;=(CONFIG!$E24+CONFIG!$F24),INDEX(Commandes!$D19:$DG19,,COLUMN(DB$8)-COLUMN($D$8)+1-(CONFIG!$E24+CONFIG!$F24)),0)*CONFIG!$H24)*CONFIG!$D24</f>
        <v>0</v>
      </c>
      <c r="DC19" s="10">
        <f>((CONFIG!$G24*Commandes!DC19)+IF(ROUND((DC$8-CONFIG!$D$7)/31,0)&gt;=(CONFIG!$E24+CONFIG!$F24),INDEX(Commandes!$D19:$DG19,,COLUMN(DC$8)-COLUMN($D$8)+1-(CONFIG!$E24+CONFIG!$F24)),0)*CONFIG!$H24)*CONFIG!$D24</f>
        <v>0</v>
      </c>
      <c r="DD19" s="10">
        <f>((CONFIG!$G24*Commandes!DD19)+IF(ROUND((DD$8-CONFIG!$D$7)/31,0)&gt;=(CONFIG!$E24+CONFIG!$F24),INDEX(Commandes!$D19:$DG19,,COLUMN(DD$8)-COLUMN($D$8)+1-(CONFIG!$E24+CONFIG!$F24)),0)*CONFIG!$H24)*CONFIG!$D24</f>
        <v>0</v>
      </c>
      <c r="DE19" s="10">
        <f>((CONFIG!$G24*Commandes!DE19)+IF(ROUND((DE$8-CONFIG!$D$7)/31,0)&gt;=(CONFIG!$E24+CONFIG!$F24),INDEX(Commandes!$D19:$DG19,,COLUMN(DE$8)-COLUMN($D$8)+1-(CONFIG!$E24+CONFIG!$F24)),0)*CONFIG!$H24)*CONFIG!$D24</f>
        <v>0</v>
      </c>
      <c r="DF19" s="10">
        <f>((CONFIG!$G24*Commandes!DF19)+IF(ROUND((DF$8-CONFIG!$D$7)/31,0)&gt;=(CONFIG!$E24+CONFIG!$F24),INDEX(Commandes!$D19:$DG19,,COLUMN(DF$8)-COLUMN($D$8)+1-(CONFIG!$E24+CONFIG!$F24)),0)*CONFIG!$H24)*CONFIG!$D24</f>
        <v>0</v>
      </c>
      <c r="DG19" s="10">
        <f>((CONFIG!$G24*Commandes!DG19)+IF(ROUND((DG$8-CONFIG!$D$7)/31,0)&gt;=(CONFIG!$E24+CONFIG!$F24),INDEX(Commandes!$D19:$DG19,,COLUMN(DG$8)-COLUMN($D$8)+1-(CONFIG!$E24+CONFIG!$F24)),0)*CONFIG!$H24)*CONFIG!$D24</f>
        <v>0</v>
      </c>
    </row>
    <row r="20">
      <c r="C20" s="6">
        <f>CONFIG!$C$25</f>
        <v>0</v>
      </c>
      <c r="D20" s="10">
        <f>((CONFIG!$G25*Commandes!D20)+IF(ROUND((D$8-CONFIG!$D$7)/31,0)&gt;=(CONFIG!$E25+CONFIG!$F25),INDEX(Commandes!$D20:$DG20,,COLUMN(D$8)-COLUMN($D$8)+1-(CONFIG!$E25+CONFIG!$F25)),0)*CONFIG!$H25)*CONFIG!$D25</f>
        <v>0</v>
      </c>
      <c r="E20" s="10">
        <f>((CONFIG!$G25*Commandes!E20)+IF(ROUND((E$8-CONFIG!$D$7)/31,0)&gt;=(CONFIG!$E25+CONFIG!$F25),INDEX(Commandes!$D20:$DG20,,COLUMN(E$8)-COLUMN($D$8)+1-(CONFIG!$E25+CONFIG!$F25)),0)*CONFIG!$H25)*CONFIG!$D25</f>
        <v>0</v>
      </c>
      <c r="F20" s="10">
        <f>((CONFIG!$G25*Commandes!F20)+IF(ROUND((F$8-CONFIG!$D$7)/31,0)&gt;=(CONFIG!$E25+CONFIG!$F25),INDEX(Commandes!$D20:$DG20,,COLUMN(F$8)-COLUMN($D$8)+1-(CONFIG!$E25+CONFIG!$F25)),0)*CONFIG!$H25)*CONFIG!$D25</f>
        <v>0</v>
      </c>
      <c r="G20" s="10">
        <f>((CONFIG!$G25*Commandes!G20)+IF(ROUND((G$8-CONFIG!$D$7)/31,0)&gt;=(CONFIG!$E25+CONFIG!$F25),INDEX(Commandes!$D20:$DG20,,COLUMN(G$8)-COLUMN($D$8)+1-(CONFIG!$E25+CONFIG!$F25)),0)*CONFIG!$H25)*CONFIG!$D25</f>
        <v>0</v>
      </c>
      <c r="H20" s="10">
        <f>((CONFIG!$G25*Commandes!H20)+IF(ROUND((H$8-CONFIG!$D$7)/31,0)&gt;=(CONFIG!$E25+CONFIG!$F25),INDEX(Commandes!$D20:$DG20,,COLUMN(H$8)-COLUMN($D$8)+1-(CONFIG!$E25+CONFIG!$F25)),0)*CONFIG!$H25)*CONFIG!$D25</f>
        <v>0</v>
      </c>
      <c r="I20" s="10">
        <f>((CONFIG!$G25*Commandes!I20)+IF(ROUND((I$8-CONFIG!$D$7)/31,0)&gt;=(CONFIG!$E25+CONFIG!$F25),INDEX(Commandes!$D20:$DG20,,COLUMN(I$8)-COLUMN($D$8)+1-(CONFIG!$E25+CONFIG!$F25)),0)*CONFIG!$H25)*CONFIG!$D25</f>
        <v>0</v>
      </c>
      <c r="J20" s="10">
        <f>((CONFIG!$G25*Commandes!J20)+IF(ROUND((J$8-CONFIG!$D$7)/31,0)&gt;=(CONFIG!$E25+CONFIG!$F25),INDEX(Commandes!$D20:$DG20,,COLUMN(J$8)-COLUMN($D$8)+1-(CONFIG!$E25+CONFIG!$F25)),0)*CONFIG!$H25)*CONFIG!$D25</f>
        <v>0</v>
      </c>
      <c r="K20" s="10">
        <f>((CONFIG!$G25*Commandes!K20)+IF(ROUND((K$8-CONFIG!$D$7)/31,0)&gt;=(CONFIG!$E25+CONFIG!$F25),INDEX(Commandes!$D20:$DG20,,COLUMN(K$8)-COLUMN($D$8)+1-(CONFIG!$E25+CONFIG!$F25)),0)*CONFIG!$H25)*CONFIG!$D25</f>
        <v>0</v>
      </c>
      <c r="L20" s="10">
        <f>((CONFIG!$G25*Commandes!L20)+IF(ROUND((L$8-CONFIG!$D$7)/31,0)&gt;=(CONFIG!$E25+CONFIG!$F25),INDEX(Commandes!$D20:$DG20,,COLUMN(L$8)-COLUMN($D$8)+1-(CONFIG!$E25+CONFIG!$F25)),0)*CONFIG!$H25)*CONFIG!$D25</f>
        <v>0</v>
      </c>
      <c r="M20" s="10">
        <f>((CONFIG!$G25*Commandes!M20)+IF(ROUND((M$8-CONFIG!$D$7)/31,0)&gt;=(CONFIG!$E25+CONFIG!$F25),INDEX(Commandes!$D20:$DG20,,COLUMN(M$8)-COLUMN($D$8)+1-(CONFIG!$E25+CONFIG!$F25)),0)*CONFIG!$H25)*CONFIG!$D25</f>
        <v>0</v>
      </c>
      <c r="N20" s="10">
        <f>((CONFIG!$G25*Commandes!N20)+IF(ROUND((N$8-CONFIG!$D$7)/31,0)&gt;=(CONFIG!$E25+CONFIG!$F25),INDEX(Commandes!$D20:$DG20,,COLUMN(N$8)-COLUMN($D$8)+1-(CONFIG!$E25+CONFIG!$F25)),0)*CONFIG!$H25)*CONFIG!$D25</f>
        <v>0</v>
      </c>
      <c r="O20" s="10">
        <f>((CONFIG!$G25*Commandes!O20)+IF(ROUND((O$8-CONFIG!$D$7)/31,0)&gt;=(CONFIG!$E25+CONFIG!$F25),INDEX(Commandes!$D20:$DG20,,COLUMN(O$8)-COLUMN($D$8)+1-(CONFIG!$E25+CONFIG!$F25)),0)*CONFIG!$H25)*CONFIG!$D25</f>
        <v>0</v>
      </c>
      <c r="P20" s="10">
        <f>((CONFIG!$G25*Commandes!P20)+IF(ROUND((P$8-CONFIG!$D$7)/31,0)&gt;=(CONFIG!$E25+CONFIG!$F25),INDEX(Commandes!$D20:$DG20,,COLUMN(P$8)-COLUMN($D$8)+1-(CONFIG!$E25+CONFIG!$F25)),0)*CONFIG!$H25)*CONFIG!$D25</f>
        <v>0</v>
      </c>
      <c r="Q20" s="10">
        <f>((CONFIG!$G25*Commandes!Q20)+IF(ROUND((Q$8-CONFIG!$D$7)/31,0)&gt;=(CONFIG!$E25+CONFIG!$F25),INDEX(Commandes!$D20:$DG20,,COLUMN(Q$8)-COLUMN($D$8)+1-(CONFIG!$E25+CONFIG!$F25)),0)*CONFIG!$H25)*CONFIG!$D25</f>
        <v>0</v>
      </c>
      <c r="R20" s="10">
        <f>((CONFIG!$G25*Commandes!R20)+IF(ROUND((R$8-CONFIG!$D$7)/31,0)&gt;=(CONFIG!$E25+CONFIG!$F25),INDEX(Commandes!$D20:$DG20,,COLUMN(R$8)-COLUMN($D$8)+1-(CONFIG!$E25+CONFIG!$F25)),0)*CONFIG!$H25)*CONFIG!$D25</f>
        <v>0</v>
      </c>
      <c r="S20" s="10">
        <f>((CONFIG!$G25*Commandes!S20)+IF(ROUND((S$8-CONFIG!$D$7)/31,0)&gt;=(CONFIG!$E25+CONFIG!$F25),INDEX(Commandes!$D20:$DG20,,COLUMN(S$8)-COLUMN($D$8)+1-(CONFIG!$E25+CONFIG!$F25)),0)*CONFIG!$H25)*CONFIG!$D25</f>
        <v>0</v>
      </c>
      <c r="T20" s="10">
        <f>((CONFIG!$G25*Commandes!T20)+IF(ROUND((T$8-CONFIG!$D$7)/31,0)&gt;=(CONFIG!$E25+CONFIG!$F25),INDEX(Commandes!$D20:$DG20,,COLUMN(T$8)-COLUMN($D$8)+1-(CONFIG!$E25+CONFIG!$F25)),0)*CONFIG!$H25)*CONFIG!$D25</f>
        <v>0</v>
      </c>
      <c r="U20" s="10">
        <f>((CONFIG!$G25*Commandes!U20)+IF(ROUND((U$8-CONFIG!$D$7)/31,0)&gt;=(CONFIG!$E25+CONFIG!$F25),INDEX(Commandes!$D20:$DG20,,COLUMN(U$8)-COLUMN($D$8)+1-(CONFIG!$E25+CONFIG!$F25)),0)*CONFIG!$H25)*CONFIG!$D25</f>
        <v>0</v>
      </c>
      <c r="V20" s="10">
        <f>((CONFIG!$G25*Commandes!V20)+IF(ROUND((V$8-CONFIG!$D$7)/31,0)&gt;=(CONFIG!$E25+CONFIG!$F25),INDEX(Commandes!$D20:$DG20,,COLUMN(V$8)-COLUMN($D$8)+1-(CONFIG!$E25+CONFIG!$F25)),0)*CONFIG!$H25)*CONFIG!$D25</f>
        <v>0</v>
      </c>
      <c r="W20" s="10">
        <f>((CONFIG!$G25*Commandes!W20)+IF(ROUND((W$8-CONFIG!$D$7)/31,0)&gt;=(CONFIG!$E25+CONFIG!$F25),INDEX(Commandes!$D20:$DG20,,COLUMN(W$8)-COLUMN($D$8)+1-(CONFIG!$E25+CONFIG!$F25)),0)*CONFIG!$H25)*CONFIG!$D25</f>
        <v>0</v>
      </c>
      <c r="X20" s="10">
        <f>((CONFIG!$G25*Commandes!X20)+IF(ROUND((X$8-CONFIG!$D$7)/31,0)&gt;=(CONFIG!$E25+CONFIG!$F25),INDEX(Commandes!$D20:$DG20,,COLUMN(X$8)-COLUMN($D$8)+1-(CONFIG!$E25+CONFIG!$F25)),0)*CONFIG!$H25)*CONFIG!$D25</f>
        <v>0</v>
      </c>
      <c r="Y20" s="10">
        <f>((CONFIG!$G25*Commandes!Y20)+IF(ROUND((Y$8-CONFIG!$D$7)/31,0)&gt;=(CONFIG!$E25+CONFIG!$F25),INDEX(Commandes!$D20:$DG20,,COLUMN(Y$8)-COLUMN($D$8)+1-(CONFIG!$E25+CONFIG!$F25)),0)*CONFIG!$H25)*CONFIG!$D25</f>
        <v>0</v>
      </c>
      <c r="Z20" s="10">
        <f>((CONFIG!$G25*Commandes!Z20)+IF(ROUND((Z$8-CONFIG!$D$7)/31,0)&gt;=(CONFIG!$E25+CONFIG!$F25),INDEX(Commandes!$D20:$DG20,,COLUMN(Z$8)-COLUMN($D$8)+1-(CONFIG!$E25+CONFIG!$F25)),0)*CONFIG!$H25)*CONFIG!$D25</f>
        <v>0</v>
      </c>
      <c r="AA20" s="10">
        <f>((CONFIG!$G25*Commandes!AA20)+IF(ROUND((AA$8-CONFIG!$D$7)/31,0)&gt;=(CONFIG!$E25+CONFIG!$F25),INDEX(Commandes!$D20:$DG20,,COLUMN(AA$8)-COLUMN($D$8)+1-(CONFIG!$E25+CONFIG!$F25)),0)*CONFIG!$H25)*CONFIG!$D25</f>
        <v>0</v>
      </c>
      <c r="AB20" s="10">
        <f>((CONFIG!$G25*Commandes!AB20)+IF(ROUND((AB$8-CONFIG!$D$7)/31,0)&gt;=(CONFIG!$E25+CONFIG!$F25),INDEX(Commandes!$D20:$DG20,,COLUMN(AB$8)-COLUMN($D$8)+1-(CONFIG!$E25+CONFIG!$F25)),0)*CONFIG!$H25)*CONFIG!$D25</f>
        <v>0</v>
      </c>
      <c r="AC20" s="10">
        <f>((CONFIG!$G25*Commandes!AC20)+IF(ROUND((AC$8-CONFIG!$D$7)/31,0)&gt;=(CONFIG!$E25+CONFIG!$F25),INDEX(Commandes!$D20:$DG20,,COLUMN(AC$8)-COLUMN($D$8)+1-(CONFIG!$E25+CONFIG!$F25)),0)*CONFIG!$H25)*CONFIG!$D25</f>
        <v>0</v>
      </c>
      <c r="AD20" s="10">
        <f>((CONFIG!$G25*Commandes!AD20)+IF(ROUND((AD$8-CONFIG!$D$7)/31,0)&gt;=(CONFIG!$E25+CONFIG!$F25),INDEX(Commandes!$D20:$DG20,,COLUMN(AD$8)-COLUMN($D$8)+1-(CONFIG!$E25+CONFIG!$F25)),0)*CONFIG!$H25)*CONFIG!$D25</f>
        <v>0</v>
      </c>
      <c r="AE20" s="10">
        <f>((CONFIG!$G25*Commandes!AE20)+IF(ROUND((AE$8-CONFIG!$D$7)/31,0)&gt;=(CONFIG!$E25+CONFIG!$F25),INDEX(Commandes!$D20:$DG20,,COLUMN(AE$8)-COLUMN($D$8)+1-(CONFIG!$E25+CONFIG!$F25)),0)*CONFIG!$H25)*CONFIG!$D25</f>
        <v>0</v>
      </c>
      <c r="AF20" s="10">
        <f>((CONFIG!$G25*Commandes!AF20)+IF(ROUND((AF$8-CONFIG!$D$7)/31,0)&gt;=(CONFIG!$E25+CONFIG!$F25),INDEX(Commandes!$D20:$DG20,,COLUMN(AF$8)-COLUMN($D$8)+1-(CONFIG!$E25+CONFIG!$F25)),0)*CONFIG!$H25)*CONFIG!$D25</f>
        <v>0</v>
      </c>
      <c r="AG20" s="10">
        <f>((CONFIG!$G25*Commandes!AG20)+IF(ROUND((AG$8-CONFIG!$D$7)/31,0)&gt;=(CONFIG!$E25+CONFIG!$F25),INDEX(Commandes!$D20:$DG20,,COLUMN(AG$8)-COLUMN($D$8)+1-(CONFIG!$E25+CONFIG!$F25)),0)*CONFIG!$H25)*CONFIG!$D25</f>
        <v>0</v>
      </c>
      <c r="AH20" s="10">
        <f>((CONFIG!$G25*Commandes!AH20)+IF(ROUND((AH$8-CONFIG!$D$7)/31,0)&gt;=(CONFIG!$E25+CONFIG!$F25),INDEX(Commandes!$D20:$DG20,,COLUMN(AH$8)-COLUMN($D$8)+1-(CONFIG!$E25+CONFIG!$F25)),0)*CONFIG!$H25)*CONFIG!$D25</f>
        <v>0</v>
      </c>
      <c r="AI20" s="10">
        <f>((CONFIG!$G25*Commandes!AI20)+IF(ROUND((AI$8-CONFIG!$D$7)/31,0)&gt;=(CONFIG!$E25+CONFIG!$F25),INDEX(Commandes!$D20:$DG20,,COLUMN(AI$8)-COLUMN($D$8)+1-(CONFIG!$E25+CONFIG!$F25)),0)*CONFIG!$H25)*CONFIG!$D25</f>
        <v>0</v>
      </c>
      <c r="AJ20" s="10">
        <f>((CONFIG!$G25*Commandes!AJ20)+IF(ROUND((AJ$8-CONFIG!$D$7)/31,0)&gt;=(CONFIG!$E25+CONFIG!$F25),INDEX(Commandes!$D20:$DG20,,COLUMN(AJ$8)-COLUMN($D$8)+1-(CONFIG!$E25+CONFIG!$F25)),0)*CONFIG!$H25)*CONFIG!$D25</f>
        <v>0</v>
      </c>
      <c r="AK20" s="10">
        <f>((CONFIG!$G25*Commandes!AK20)+IF(ROUND((AK$8-CONFIG!$D$7)/31,0)&gt;=(CONFIG!$E25+CONFIG!$F25),INDEX(Commandes!$D20:$DG20,,COLUMN(AK$8)-COLUMN($D$8)+1-(CONFIG!$E25+CONFIG!$F25)),0)*CONFIG!$H25)*CONFIG!$D25</f>
        <v>0</v>
      </c>
      <c r="AL20" s="10">
        <f>((CONFIG!$G25*Commandes!AL20)+IF(ROUND((AL$8-CONFIG!$D$7)/31,0)&gt;=(CONFIG!$E25+CONFIG!$F25),INDEX(Commandes!$D20:$DG20,,COLUMN(AL$8)-COLUMN($D$8)+1-(CONFIG!$E25+CONFIG!$F25)),0)*CONFIG!$H25)*CONFIG!$D25</f>
        <v>0</v>
      </c>
      <c r="AM20" s="10">
        <f>((CONFIG!$G25*Commandes!AM20)+IF(ROUND((AM$8-CONFIG!$D$7)/31,0)&gt;=(CONFIG!$E25+CONFIG!$F25),INDEX(Commandes!$D20:$DG20,,COLUMN(AM$8)-COLUMN($D$8)+1-(CONFIG!$E25+CONFIG!$F25)),0)*CONFIG!$H25)*CONFIG!$D25</f>
        <v>0</v>
      </c>
      <c r="AN20" s="10">
        <f>((CONFIG!$G25*Commandes!AN20)+IF(ROUND((AN$8-CONFIG!$D$7)/31,0)&gt;=(CONFIG!$E25+CONFIG!$F25),INDEX(Commandes!$D20:$DG20,,COLUMN(AN$8)-COLUMN($D$8)+1-(CONFIG!$E25+CONFIG!$F25)),0)*CONFIG!$H25)*CONFIG!$D25</f>
        <v>0</v>
      </c>
      <c r="AO20" s="10">
        <f>((CONFIG!$G25*Commandes!AO20)+IF(ROUND((AO$8-CONFIG!$D$7)/31,0)&gt;=(CONFIG!$E25+CONFIG!$F25),INDEX(Commandes!$D20:$DG20,,COLUMN(AO$8)-COLUMN($D$8)+1-(CONFIG!$E25+CONFIG!$F25)),0)*CONFIG!$H25)*CONFIG!$D25</f>
        <v>0</v>
      </c>
      <c r="AP20" s="10">
        <f>((CONFIG!$G25*Commandes!AP20)+IF(ROUND((AP$8-CONFIG!$D$7)/31,0)&gt;=(CONFIG!$E25+CONFIG!$F25),INDEX(Commandes!$D20:$DG20,,COLUMN(AP$8)-COLUMN($D$8)+1-(CONFIG!$E25+CONFIG!$F25)),0)*CONFIG!$H25)*CONFIG!$D25</f>
        <v>0</v>
      </c>
      <c r="AQ20" s="10">
        <f>((CONFIG!$G25*Commandes!AQ20)+IF(ROUND((AQ$8-CONFIG!$D$7)/31,0)&gt;=(CONFIG!$E25+CONFIG!$F25),INDEX(Commandes!$D20:$DG20,,COLUMN(AQ$8)-COLUMN($D$8)+1-(CONFIG!$E25+CONFIG!$F25)),0)*CONFIG!$H25)*CONFIG!$D25</f>
        <v>0</v>
      </c>
      <c r="AR20" s="10">
        <f>((CONFIG!$G25*Commandes!AR20)+IF(ROUND((AR$8-CONFIG!$D$7)/31,0)&gt;=(CONFIG!$E25+CONFIG!$F25),INDEX(Commandes!$D20:$DG20,,COLUMN(AR$8)-COLUMN($D$8)+1-(CONFIG!$E25+CONFIG!$F25)),0)*CONFIG!$H25)*CONFIG!$D25</f>
        <v>0</v>
      </c>
      <c r="AS20" s="10">
        <f>((CONFIG!$G25*Commandes!AS20)+IF(ROUND((AS$8-CONFIG!$D$7)/31,0)&gt;=(CONFIG!$E25+CONFIG!$F25),INDEX(Commandes!$D20:$DG20,,COLUMN(AS$8)-COLUMN($D$8)+1-(CONFIG!$E25+CONFIG!$F25)),0)*CONFIG!$H25)*CONFIG!$D25</f>
        <v>0</v>
      </c>
      <c r="AT20" s="10">
        <f>((CONFIG!$G25*Commandes!AT20)+IF(ROUND((AT$8-CONFIG!$D$7)/31,0)&gt;=(CONFIG!$E25+CONFIG!$F25),INDEX(Commandes!$D20:$DG20,,COLUMN(AT$8)-COLUMN($D$8)+1-(CONFIG!$E25+CONFIG!$F25)),0)*CONFIG!$H25)*CONFIG!$D25</f>
        <v>0</v>
      </c>
      <c r="AU20" s="10">
        <f>((CONFIG!$G25*Commandes!AU20)+IF(ROUND((AU$8-CONFIG!$D$7)/31,0)&gt;=(CONFIG!$E25+CONFIG!$F25),INDEX(Commandes!$D20:$DG20,,COLUMN(AU$8)-COLUMN($D$8)+1-(CONFIG!$E25+CONFIG!$F25)),0)*CONFIG!$H25)*CONFIG!$D25</f>
        <v>0</v>
      </c>
      <c r="AV20" s="10">
        <f>((CONFIG!$G25*Commandes!AV20)+IF(ROUND((AV$8-CONFIG!$D$7)/31,0)&gt;=(CONFIG!$E25+CONFIG!$F25),INDEX(Commandes!$D20:$DG20,,COLUMN(AV$8)-COLUMN($D$8)+1-(CONFIG!$E25+CONFIG!$F25)),0)*CONFIG!$H25)*CONFIG!$D25</f>
        <v>0</v>
      </c>
      <c r="AW20" s="10">
        <f>((CONFIG!$G25*Commandes!AW20)+IF(ROUND((AW$8-CONFIG!$D$7)/31,0)&gt;=(CONFIG!$E25+CONFIG!$F25),INDEX(Commandes!$D20:$DG20,,COLUMN(AW$8)-COLUMN($D$8)+1-(CONFIG!$E25+CONFIG!$F25)),0)*CONFIG!$H25)*CONFIG!$D25</f>
        <v>0</v>
      </c>
      <c r="AX20" s="10">
        <f>((CONFIG!$G25*Commandes!AX20)+IF(ROUND((AX$8-CONFIG!$D$7)/31,0)&gt;=(CONFIG!$E25+CONFIG!$F25),INDEX(Commandes!$D20:$DG20,,COLUMN(AX$8)-COLUMN($D$8)+1-(CONFIG!$E25+CONFIG!$F25)),0)*CONFIG!$H25)*CONFIG!$D25</f>
        <v>0</v>
      </c>
      <c r="AY20" s="10">
        <f>((CONFIG!$G25*Commandes!AY20)+IF(ROUND((AY$8-CONFIG!$D$7)/31,0)&gt;=(CONFIG!$E25+CONFIG!$F25),INDEX(Commandes!$D20:$DG20,,COLUMN(AY$8)-COLUMN($D$8)+1-(CONFIG!$E25+CONFIG!$F25)),0)*CONFIG!$H25)*CONFIG!$D25</f>
        <v>0</v>
      </c>
      <c r="AZ20" s="10">
        <f>((CONFIG!$G25*Commandes!AZ20)+IF(ROUND((AZ$8-CONFIG!$D$7)/31,0)&gt;=(CONFIG!$E25+CONFIG!$F25),INDEX(Commandes!$D20:$DG20,,COLUMN(AZ$8)-COLUMN($D$8)+1-(CONFIG!$E25+CONFIG!$F25)),0)*CONFIG!$H25)*CONFIG!$D25</f>
        <v>0</v>
      </c>
      <c r="BA20" s="10">
        <f>((CONFIG!$G25*Commandes!BA20)+IF(ROUND((BA$8-CONFIG!$D$7)/31,0)&gt;=(CONFIG!$E25+CONFIG!$F25),INDEX(Commandes!$D20:$DG20,,COLUMN(BA$8)-COLUMN($D$8)+1-(CONFIG!$E25+CONFIG!$F25)),0)*CONFIG!$H25)*CONFIG!$D25</f>
        <v>0</v>
      </c>
      <c r="BB20" s="10">
        <f>((CONFIG!$G25*Commandes!BB20)+IF(ROUND((BB$8-CONFIG!$D$7)/31,0)&gt;=(CONFIG!$E25+CONFIG!$F25),INDEX(Commandes!$D20:$DG20,,COLUMN(BB$8)-COLUMN($D$8)+1-(CONFIG!$E25+CONFIG!$F25)),0)*CONFIG!$H25)*CONFIG!$D25</f>
        <v>0</v>
      </c>
      <c r="BC20" s="10">
        <f>((CONFIG!$G25*Commandes!BC20)+IF(ROUND((BC$8-CONFIG!$D$7)/31,0)&gt;=(CONFIG!$E25+CONFIG!$F25),INDEX(Commandes!$D20:$DG20,,COLUMN(BC$8)-COLUMN($D$8)+1-(CONFIG!$E25+CONFIG!$F25)),0)*CONFIG!$H25)*CONFIG!$D25</f>
        <v>0</v>
      </c>
      <c r="BD20" s="10">
        <f>((CONFIG!$G25*Commandes!BD20)+IF(ROUND((BD$8-CONFIG!$D$7)/31,0)&gt;=(CONFIG!$E25+CONFIG!$F25),INDEX(Commandes!$D20:$DG20,,COLUMN(BD$8)-COLUMN($D$8)+1-(CONFIG!$E25+CONFIG!$F25)),0)*CONFIG!$H25)*CONFIG!$D25</f>
        <v>0</v>
      </c>
      <c r="BE20" s="10">
        <f>((CONFIG!$G25*Commandes!BE20)+IF(ROUND((BE$8-CONFIG!$D$7)/31,0)&gt;=(CONFIG!$E25+CONFIG!$F25),INDEX(Commandes!$D20:$DG20,,COLUMN(BE$8)-COLUMN($D$8)+1-(CONFIG!$E25+CONFIG!$F25)),0)*CONFIG!$H25)*CONFIG!$D25</f>
        <v>0</v>
      </c>
      <c r="BF20" s="10">
        <f>((CONFIG!$G25*Commandes!BF20)+IF(ROUND((BF$8-CONFIG!$D$7)/31,0)&gt;=(CONFIG!$E25+CONFIG!$F25),INDEX(Commandes!$D20:$DG20,,COLUMN(BF$8)-COLUMN($D$8)+1-(CONFIG!$E25+CONFIG!$F25)),0)*CONFIG!$H25)*CONFIG!$D25</f>
        <v>0</v>
      </c>
      <c r="BG20" s="10">
        <f>((CONFIG!$G25*Commandes!BG20)+IF(ROUND((BG$8-CONFIG!$D$7)/31,0)&gt;=(CONFIG!$E25+CONFIG!$F25),INDEX(Commandes!$D20:$DG20,,COLUMN(BG$8)-COLUMN($D$8)+1-(CONFIG!$E25+CONFIG!$F25)),0)*CONFIG!$H25)*CONFIG!$D25</f>
        <v>0</v>
      </c>
      <c r="BH20" s="10">
        <f>((CONFIG!$G25*Commandes!BH20)+IF(ROUND((BH$8-CONFIG!$D$7)/31,0)&gt;=(CONFIG!$E25+CONFIG!$F25),INDEX(Commandes!$D20:$DG20,,COLUMN(BH$8)-COLUMN($D$8)+1-(CONFIG!$E25+CONFIG!$F25)),0)*CONFIG!$H25)*CONFIG!$D25</f>
        <v>0</v>
      </c>
      <c r="BI20" s="10">
        <f>((CONFIG!$G25*Commandes!BI20)+IF(ROUND((BI$8-CONFIG!$D$7)/31,0)&gt;=(CONFIG!$E25+CONFIG!$F25),INDEX(Commandes!$D20:$DG20,,COLUMN(BI$8)-COLUMN($D$8)+1-(CONFIG!$E25+CONFIG!$F25)),0)*CONFIG!$H25)*CONFIG!$D25</f>
        <v>0</v>
      </c>
      <c r="BJ20" s="10">
        <f>((CONFIG!$G25*Commandes!BJ20)+IF(ROUND((BJ$8-CONFIG!$D$7)/31,0)&gt;=(CONFIG!$E25+CONFIG!$F25),INDEX(Commandes!$D20:$DG20,,COLUMN(BJ$8)-COLUMN($D$8)+1-(CONFIG!$E25+CONFIG!$F25)),0)*CONFIG!$H25)*CONFIG!$D25</f>
        <v>0</v>
      </c>
      <c r="BK20" s="10">
        <f>((CONFIG!$G25*Commandes!BK20)+IF(ROUND((BK$8-CONFIG!$D$7)/31,0)&gt;=(CONFIG!$E25+CONFIG!$F25),INDEX(Commandes!$D20:$DG20,,COLUMN(BK$8)-COLUMN($D$8)+1-(CONFIG!$E25+CONFIG!$F25)),0)*CONFIG!$H25)*CONFIG!$D25</f>
        <v>0</v>
      </c>
      <c r="BL20" s="10">
        <f>((CONFIG!$G25*Commandes!BL20)+IF(ROUND((BL$8-CONFIG!$D$7)/31,0)&gt;=(CONFIG!$E25+CONFIG!$F25),INDEX(Commandes!$D20:$DG20,,COLUMN(BL$8)-COLUMN($D$8)+1-(CONFIG!$E25+CONFIG!$F25)),0)*CONFIG!$H25)*CONFIG!$D25</f>
        <v>0</v>
      </c>
      <c r="BM20" s="10">
        <f>((CONFIG!$G25*Commandes!BM20)+IF(ROUND((BM$8-CONFIG!$D$7)/31,0)&gt;=(CONFIG!$E25+CONFIG!$F25),INDEX(Commandes!$D20:$DG20,,COLUMN(BM$8)-COLUMN($D$8)+1-(CONFIG!$E25+CONFIG!$F25)),0)*CONFIG!$H25)*CONFIG!$D25</f>
        <v>0</v>
      </c>
      <c r="BN20" s="10">
        <f>((CONFIG!$G25*Commandes!BN20)+IF(ROUND((BN$8-CONFIG!$D$7)/31,0)&gt;=(CONFIG!$E25+CONFIG!$F25),INDEX(Commandes!$D20:$DG20,,COLUMN(BN$8)-COLUMN($D$8)+1-(CONFIG!$E25+CONFIG!$F25)),0)*CONFIG!$H25)*CONFIG!$D25</f>
        <v>0</v>
      </c>
      <c r="BO20" s="10">
        <f>((CONFIG!$G25*Commandes!BO20)+IF(ROUND((BO$8-CONFIG!$D$7)/31,0)&gt;=(CONFIG!$E25+CONFIG!$F25),INDEX(Commandes!$D20:$DG20,,COLUMN(BO$8)-COLUMN($D$8)+1-(CONFIG!$E25+CONFIG!$F25)),0)*CONFIG!$H25)*CONFIG!$D25</f>
        <v>0</v>
      </c>
      <c r="BP20" s="10">
        <f>((CONFIG!$G25*Commandes!BP20)+IF(ROUND((BP$8-CONFIG!$D$7)/31,0)&gt;=(CONFIG!$E25+CONFIG!$F25),INDEX(Commandes!$D20:$DG20,,COLUMN(BP$8)-COLUMN($D$8)+1-(CONFIG!$E25+CONFIG!$F25)),0)*CONFIG!$H25)*CONFIG!$D25</f>
        <v>0</v>
      </c>
      <c r="BQ20" s="10">
        <f>((CONFIG!$G25*Commandes!BQ20)+IF(ROUND((BQ$8-CONFIG!$D$7)/31,0)&gt;=(CONFIG!$E25+CONFIG!$F25),INDEX(Commandes!$D20:$DG20,,COLUMN(BQ$8)-COLUMN($D$8)+1-(CONFIG!$E25+CONFIG!$F25)),0)*CONFIG!$H25)*CONFIG!$D25</f>
        <v>0</v>
      </c>
      <c r="BR20" s="10">
        <f>((CONFIG!$G25*Commandes!BR20)+IF(ROUND((BR$8-CONFIG!$D$7)/31,0)&gt;=(CONFIG!$E25+CONFIG!$F25),INDEX(Commandes!$D20:$DG20,,COLUMN(BR$8)-COLUMN($D$8)+1-(CONFIG!$E25+CONFIG!$F25)),0)*CONFIG!$H25)*CONFIG!$D25</f>
        <v>0</v>
      </c>
      <c r="BS20" s="10">
        <f>((CONFIG!$G25*Commandes!BS20)+IF(ROUND((BS$8-CONFIG!$D$7)/31,0)&gt;=(CONFIG!$E25+CONFIG!$F25),INDEX(Commandes!$D20:$DG20,,COLUMN(BS$8)-COLUMN($D$8)+1-(CONFIG!$E25+CONFIG!$F25)),0)*CONFIG!$H25)*CONFIG!$D25</f>
        <v>0</v>
      </c>
      <c r="BT20" s="10">
        <f>((CONFIG!$G25*Commandes!BT20)+IF(ROUND((BT$8-CONFIG!$D$7)/31,0)&gt;=(CONFIG!$E25+CONFIG!$F25),INDEX(Commandes!$D20:$DG20,,COLUMN(BT$8)-COLUMN($D$8)+1-(CONFIG!$E25+CONFIG!$F25)),0)*CONFIG!$H25)*CONFIG!$D25</f>
        <v>0</v>
      </c>
      <c r="BU20" s="10">
        <f>((CONFIG!$G25*Commandes!BU20)+IF(ROUND((BU$8-CONFIG!$D$7)/31,0)&gt;=(CONFIG!$E25+CONFIG!$F25),INDEX(Commandes!$D20:$DG20,,COLUMN(BU$8)-COLUMN($D$8)+1-(CONFIG!$E25+CONFIG!$F25)),0)*CONFIG!$H25)*CONFIG!$D25</f>
        <v>0</v>
      </c>
      <c r="BV20" s="10">
        <f>((CONFIG!$G25*Commandes!BV20)+IF(ROUND((BV$8-CONFIG!$D$7)/31,0)&gt;=(CONFIG!$E25+CONFIG!$F25),INDEX(Commandes!$D20:$DG20,,COLUMN(BV$8)-COLUMN($D$8)+1-(CONFIG!$E25+CONFIG!$F25)),0)*CONFIG!$H25)*CONFIG!$D25</f>
        <v>0</v>
      </c>
      <c r="BW20" s="10">
        <f>((CONFIG!$G25*Commandes!BW20)+IF(ROUND((BW$8-CONFIG!$D$7)/31,0)&gt;=(CONFIG!$E25+CONFIG!$F25),INDEX(Commandes!$D20:$DG20,,COLUMN(BW$8)-COLUMN($D$8)+1-(CONFIG!$E25+CONFIG!$F25)),0)*CONFIG!$H25)*CONFIG!$D25</f>
        <v>0</v>
      </c>
      <c r="BX20" s="10">
        <f>((CONFIG!$G25*Commandes!BX20)+IF(ROUND((BX$8-CONFIG!$D$7)/31,0)&gt;=(CONFIG!$E25+CONFIG!$F25),INDEX(Commandes!$D20:$DG20,,COLUMN(BX$8)-COLUMN($D$8)+1-(CONFIG!$E25+CONFIG!$F25)),0)*CONFIG!$H25)*CONFIG!$D25</f>
        <v>0</v>
      </c>
      <c r="BY20" s="10">
        <f>((CONFIG!$G25*Commandes!BY20)+IF(ROUND((BY$8-CONFIG!$D$7)/31,0)&gt;=(CONFIG!$E25+CONFIG!$F25),INDEX(Commandes!$D20:$DG20,,COLUMN(BY$8)-COLUMN($D$8)+1-(CONFIG!$E25+CONFIG!$F25)),0)*CONFIG!$H25)*CONFIG!$D25</f>
        <v>0</v>
      </c>
      <c r="BZ20" s="10">
        <f>((CONFIG!$G25*Commandes!BZ20)+IF(ROUND((BZ$8-CONFIG!$D$7)/31,0)&gt;=(CONFIG!$E25+CONFIG!$F25),INDEX(Commandes!$D20:$DG20,,COLUMN(BZ$8)-COLUMN($D$8)+1-(CONFIG!$E25+CONFIG!$F25)),0)*CONFIG!$H25)*CONFIG!$D25</f>
        <v>0</v>
      </c>
      <c r="CA20" s="10">
        <f>((CONFIG!$G25*Commandes!CA20)+IF(ROUND((CA$8-CONFIG!$D$7)/31,0)&gt;=(CONFIG!$E25+CONFIG!$F25),INDEX(Commandes!$D20:$DG20,,COLUMN(CA$8)-COLUMN($D$8)+1-(CONFIG!$E25+CONFIG!$F25)),0)*CONFIG!$H25)*CONFIG!$D25</f>
        <v>0</v>
      </c>
      <c r="CB20" s="10">
        <f>((CONFIG!$G25*Commandes!CB20)+IF(ROUND((CB$8-CONFIG!$D$7)/31,0)&gt;=(CONFIG!$E25+CONFIG!$F25),INDEX(Commandes!$D20:$DG20,,COLUMN(CB$8)-COLUMN($D$8)+1-(CONFIG!$E25+CONFIG!$F25)),0)*CONFIG!$H25)*CONFIG!$D25</f>
        <v>0</v>
      </c>
      <c r="CC20" s="10">
        <f>((CONFIG!$G25*Commandes!CC20)+IF(ROUND((CC$8-CONFIG!$D$7)/31,0)&gt;=(CONFIG!$E25+CONFIG!$F25),INDEX(Commandes!$D20:$DG20,,COLUMN(CC$8)-COLUMN($D$8)+1-(CONFIG!$E25+CONFIG!$F25)),0)*CONFIG!$H25)*CONFIG!$D25</f>
        <v>0</v>
      </c>
      <c r="CD20" s="10">
        <f>((CONFIG!$G25*Commandes!CD20)+IF(ROUND((CD$8-CONFIG!$D$7)/31,0)&gt;=(CONFIG!$E25+CONFIG!$F25),INDEX(Commandes!$D20:$DG20,,COLUMN(CD$8)-COLUMN($D$8)+1-(CONFIG!$E25+CONFIG!$F25)),0)*CONFIG!$H25)*CONFIG!$D25</f>
        <v>0</v>
      </c>
      <c r="CE20" s="10">
        <f>((CONFIG!$G25*Commandes!CE20)+IF(ROUND((CE$8-CONFIG!$D$7)/31,0)&gt;=(CONFIG!$E25+CONFIG!$F25),INDEX(Commandes!$D20:$DG20,,COLUMN(CE$8)-COLUMN($D$8)+1-(CONFIG!$E25+CONFIG!$F25)),0)*CONFIG!$H25)*CONFIG!$D25</f>
        <v>0</v>
      </c>
      <c r="CF20" s="10">
        <f>((CONFIG!$G25*Commandes!CF20)+IF(ROUND((CF$8-CONFIG!$D$7)/31,0)&gt;=(CONFIG!$E25+CONFIG!$F25),INDEX(Commandes!$D20:$DG20,,COLUMN(CF$8)-COLUMN($D$8)+1-(CONFIG!$E25+CONFIG!$F25)),0)*CONFIG!$H25)*CONFIG!$D25</f>
        <v>0</v>
      </c>
      <c r="CG20" s="10">
        <f>((CONFIG!$G25*Commandes!CG20)+IF(ROUND((CG$8-CONFIG!$D$7)/31,0)&gt;=(CONFIG!$E25+CONFIG!$F25),INDEX(Commandes!$D20:$DG20,,COLUMN(CG$8)-COLUMN($D$8)+1-(CONFIG!$E25+CONFIG!$F25)),0)*CONFIG!$H25)*CONFIG!$D25</f>
        <v>0</v>
      </c>
      <c r="CH20" s="10">
        <f>((CONFIG!$G25*Commandes!CH20)+IF(ROUND((CH$8-CONFIG!$D$7)/31,0)&gt;=(CONFIG!$E25+CONFIG!$F25),INDEX(Commandes!$D20:$DG20,,COLUMN(CH$8)-COLUMN($D$8)+1-(CONFIG!$E25+CONFIG!$F25)),0)*CONFIG!$H25)*CONFIG!$D25</f>
        <v>0</v>
      </c>
      <c r="CI20" s="10">
        <f>((CONFIG!$G25*Commandes!CI20)+IF(ROUND((CI$8-CONFIG!$D$7)/31,0)&gt;=(CONFIG!$E25+CONFIG!$F25),INDEX(Commandes!$D20:$DG20,,COLUMN(CI$8)-COLUMN($D$8)+1-(CONFIG!$E25+CONFIG!$F25)),0)*CONFIG!$H25)*CONFIG!$D25</f>
        <v>0</v>
      </c>
      <c r="CJ20" s="10">
        <f>((CONFIG!$G25*Commandes!CJ20)+IF(ROUND((CJ$8-CONFIG!$D$7)/31,0)&gt;=(CONFIG!$E25+CONFIG!$F25),INDEX(Commandes!$D20:$DG20,,COLUMN(CJ$8)-COLUMN($D$8)+1-(CONFIG!$E25+CONFIG!$F25)),0)*CONFIG!$H25)*CONFIG!$D25</f>
        <v>0</v>
      </c>
      <c r="CK20" s="10">
        <f>((CONFIG!$G25*Commandes!CK20)+IF(ROUND((CK$8-CONFIG!$D$7)/31,0)&gt;=(CONFIG!$E25+CONFIG!$F25),INDEX(Commandes!$D20:$DG20,,COLUMN(CK$8)-COLUMN($D$8)+1-(CONFIG!$E25+CONFIG!$F25)),0)*CONFIG!$H25)*CONFIG!$D25</f>
        <v>0</v>
      </c>
      <c r="CL20" s="10">
        <f>((CONFIG!$G25*Commandes!CL20)+IF(ROUND((CL$8-CONFIG!$D$7)/31,0)&gt;=(CONFIG!$E25+CONFIG!$F25),INDEX(Commandes!$D20:$DG20,,COLUMN(CL$8)-COLUMN($D$8)+1-(CONFIG!$E25+CONFIG!$F25)),0)*CONFIG!$H25)*CONFIG!$D25</f>
        <v>0</v>
      </c>
      <c r="CM20" s="10">
        <f>((CONFIG!$G25*Commandes!CM20)+IF(ROUND((CM$8-CONFIG!$D$7)/31,0)&gt;=(CONFIG!$E25+CONFIG!$F25),INDEX(Commandes!$D20:$DG20,,COLUMN(CM$8)-COLUMN($D$8)+1-(CONFIG!$E25+CONFIG!$F25)),0)*CONFIG!$H25)*CONFIG!$D25</f>
        <v>0</v>
      </c>
      <c r="CN20" s="10">
        <f>((CONFIG!$G25*Commandes!CN20)+IF(ROUND((CN$8-CONFIG!$D$7)/31,0)&gt;=(CONFIG!$E25+CONFIG!$F25),INDEX(Commandes!$D20:$DG20,,COLUMN(CN$8)-COLUMN($D$8)+1-(CONFIG!$E25+CONFIG!$F25)),0)*CONFIG!$H25)*CONFIG!$D25</f>
        <v>0</v>
      </c>
      <c r="CO20" s="10">
        <f>((CONFIG!$G25*Commandes!CO20)+IF(ROUND((CO$8-CONFIG!$D$7)/31,0)&gt;=(CONFIG!$E25+CONFIG!$F25),INDEX(Commandes!$D20:$DG20,,COLUMN(CO$8)-COLUMN($D$8)+1-(CONFIG!$E25+CONFIG!$F25)),0)*CONFIG!$H25)*CONFIG!$D25</f>
        <v>0</v>
      </c>
      <c r="CP20" s="10">
        <f>((CONFIG!$G25*Commandes!CP20)+IF(ROUND((CP$8-CONFIG!$D$7)/31,0)&gt;=(CONFIG!$E25+CONFIG!$F25),INDEX(Commandes!$D20:$DG20,,COLUMN(CP$8)-COLUMN($D$8)+1-(CONFIG!$E25+CONFIG!$F25)),0)*CONFIG!$H25)*CONFIG!$D25</f>
        <v>0</v>
      </c>
      <c r="CQ20" s="10">
        <f>((CONFIG!$G25*Commandes!CQ20)+IF(ROUND((CQ$8-CONFIG!$D$7)/31,0)&gt;=(CONFIG!$E25+CONFIG!$F25),INDEX(Commandes!$D20:$DG20,,COLUMN(CQ$8)-COLUMN($D$8)+1-(CONFIG!$E25+CONFIG!$F25)),0)*CONFIG!$H25)*CONFIG!$D25</f>
        <v>0</v>
      </c>
      <c r="CR20" s="10">
        <f>((CONFIG!$G25*Commandes!CR20)+IF(ROUND((CR$8-CONFIG!$D$7)/31,0)&gt;=(CONFIG!$E25+CONFIG!$F25),INDEX(Commandes!$D20:$DG20,,COLUMN(CR$8)-COLUMN($D$8)+1-(CONFIG!$E25+CONFIG!$F25)),0)*CONFIG!$H25)*CONFIG!$D25</f>
        <v>0</v>
      </c>
      <c r="CS20" s="10">
        <f>((CONFIG!$G25*Commandes!CS20)+IF(ROUND((CS$8-CONFIG!$D$7)/31,0)&gt;=(CONFIG!$E25+CONFIG!$F25),INDEX(Commandes!$D20:$DG20,,COLUMN(CS$8)-COLUMN($D$8)+1-(CONFIG!$E25+CONFIG!$F25)),0)*CONFIG!$H25)*CONFIG!$D25</f>
        <v>0</v>
      </c>
      <c r="CT20" s="10">
        <f>((CONFIG!$G25*Commandes!CT20)+IF(ROUND((CT$8-CONFIG!$D$7)/31,0)&gt;=(CONFIG!$E25+CONFIG!$F25),INDEX(Commandes!$D20:$DG20,,COLUMN(CT$8)-COLUMN($D$8)+1-(CONFIG!$E25+CONFIG!$F25)),0)*CONFIG!$H25)*CONFIG!$D25</f>
        <v>0</v>
      </c>
      <c r="CU20" s="10">
        <f>((CONFIG!$G25*Commandes!CU20)+IF(ROUND((CU$8-CONFIG!$D$7)/31,0)&gt;=(CONFIG!$E25+CONFIG!$F25),INDEX(Commandes!$D20:$DG20,,COLUMN(CU$8)-COLUMN($D$8)+1-(CONFIG!$E25+CONFIG!$F25)),0)*CONFIG!$H25)*CONFIG!$D25</f>
        <v>0</v>
      </c>
      <c r="CV20" s="10">
        <f>((CONFIG!$G25*Commandes!CV20)+IF(ROUND((CV$8-CONFIG!$D$7)/31,0)&gt;=(CONFIG!$E25+CONFIG!$F25),INDEX(Commandes!$D20:$DG20,,COLUMN(CV$8)-COLUMN($D$8)+1-(CONFIG!$E25+CONFIG!$F25)),0)*CONFIG!$H25)*CONFIG!$D25</f>
        <v>0</v>
      </c>
      <c r="CW20" s="10">
        <f>((CONFIG!$G25*Commandes!CW20)+IF(ROUND((CW$8-CONFIG!$D$7)/31,0)&gt;=(CONFIG!$E25+CONFIG!$F25),INDEX(Commandes!$D20:$DG20,,COLUMN(CW$8)-COLUMN($D$8)+1-(CONFIG!$E25+CONFIG!$F25)),0)*CONFIG!$H25)*CONFIG!$D25</f>
        <v>0</v>
      </c>
      <c r="CX20" s="10">
        <f>((CONFIG!$G25*Commandes!CX20)+IF(ROUND((CX$8-CONFIG!$D$7)/31,0)&gt;=(CONFIG!$E25+CONFIG!$F25),INDEX(Commandes!$D20:$DG20,,COLUMN(CX$8)-COLUMN($D$8)+1-(CONFIG!$E25+CONFIG!$F25)),0)*CONFIG!$H25)*CONFIG!$D25</f>
        <v>0</v>
      </c>
      <c r="CY20" s="10">
        <f>((CONFIG!$G25*Commandes!CY20)+IF(ROUND((CY$8-CONFIG!$D$7)/31,0)&gt;=(CONFIG!$E25+CONFIG!$F25),INDEX(Commandes!$D20:$DG20,,COLUMN(CY$8)-COLUMN($D$8)+1-(CONFIG!$E25+CONFIG!$F25)),0)*CONFIG!$H25)*CONFIG!$D25</f>
        <v>0</v>
      </c>
      <c r="CZ20" s="10">
        <f>((CONFIG!$G25*Commandes!CZ20)+IF(ROUND((CZ$8-CONFIG!$D$7)/31,0)&gt;=(CONFIG!$E25+CONFIG!$F25),INDEX(Commandes!$D20:$DG20,,COLUMN(CZ$8)-COLUMN($D$8)+1-(CONFIG!$E25+CONFIG!$F25)),0)*CONFIG!$H25)*CONFIG!$D25</f>
        <v>0</v>
      </c>
      <c r="DA20" s="10">
        <f>((CONFIG!$G25*Commandes!DA20)+IF(ROUND((DA$8-CONFIG!$D$7)/31,0)&gt;=(CONFIG!$E25+CONFIG!$F25),INDEX(Commandes!$D20:$DG20,,COLUMN(DA$8)-COLUMN($D$8)+1-(CONFIG!$E25+CONFIG!$F25)),0)*CONFIG!$H25)*CONFIG!$D25</f>
        <v>0</v>
      </c>
      <c r="DB20" s="10">
        <f>((CONFIG!$G25*Commandes!DB20)+IF(ROUND((DB$8-CONFIG!$D$7)/31,0)&gt;=(CONFIG!$E25+CONFIG!$F25),INDEX(Commandes!$D20:$DG20,,COLUMN(DB$8)-COLUMN($D$8)+1-(CONFIG!$E25+CONFIG!$F25)),0)*CONFIG!$H25)*CONFIG!$D25</f>
        <v>0</v>
      </c>
      <c r="DC20" s="10">
        <f>((CONFIG!$G25*Commandes!DC20)+IF(ROUND((DC$8-CONFIG!$D$7)/31,0)&gt;=(CONFIG!$E25+CONFIG!$F25),INDEX(Commandes!$D20:$DG20,,COLUMN(DC$8)-COLUMN($D$8)+1-(CONFIG!$E25+CONFIG!$F25)),0)*CONFIG!$H25)*CONFIG!$D25</f>
        <v>0</v>
      </c>
      <c r="DD20" s="10">
        <f>((CONFIG!$G25*Commandes!DD20)+IF(ROUND((DD$8-CONFIG!$D$7)/31,0)&gt;=(CONFIG!$E25+CONFIG!$F25),INDEX(Commandes!$D20:$DG20,,COLUMN(DD$8)-COLUMN($D$8)+1-(CONFIG!$E25+CONFIG!$F25)),0)*CONFIG!$H25)*CONFIG!$D25</f>
        <v>0</v>
      </c>
      <c r="DE20" s="10">
        <f>((CONFIG!$G25*Commandes!DE20)+IF(ROUND((DE$8-CONFIG!$D$7)/31,0)&gt;=(CONFIG!$E25+CONFIG!$F25),INDEX(Commandes!$D20:$DG20,,COLUMN(DE$8)-COLUMN($D$8)+1-(CONFIG!$E25+CONFIG!$F25)),0)*CONFIG!$H25)*CONFIG!$D25</f>
        <v>0</v>
      </c>
      <c r="DF20" s="10">
        <f>((CONFIG!$G25*Commandes!DF20)+IF(ROUND((DF$8-CONFIG!$D$7)/31,0)&gt;=(CONFIG!$E25+CONFIG!$F25),INDEX(Commandes!$D20:$DG20,,COLUMN(DF$8)-COLUMN($D$8)+1-(CONFIG!$E25+CONFIG!$F25)),0)*CONFIG!$H25)*CONFIG!$D25</f>
        <v>0</v>
      </c>
      <c r="DG20" s="10">
        <f>((CONFIG!$G25*Commandes!DG20)+IF(ROUND((DG$8-CONFIG!$D$7)/31,0)&gt;=(CONFIG!$E25+CONFIG!$F25),INDEX(Commandes!$D20:$DG20,,COLUMN(DG$8)-COLUMN($D$8)+1-(CONFIG!$E25+CONFIG!$F25)),0)*CONFIG!$H25)*CONFIG!$D25</f>
        <v>0</v>
      </c>
    </row>
    <row r="21"/>
    <row r="22">
      <c r="C22" t="str">
        <v>TOTAL</v>
      </c>
      <c r="D22" s="10">
        <f>SUM(D9:D20)</f>
        <v>0</v>
      </c>
      <c r="E22" s="10">
        <f>SUM(E9:E20)</f>
        <v>0</v>
      </c>
      <c r="F22" s="10">
        <f>SUM(F9:F20)</f>
        <v>0</v>
      </c>
      <c r="G22" s="10">
        <f>SUM(G9:G20)</f>
        <v>0</v>
      </c>
      <c r="H22" s="10">
        <f>SUM(H9:H20)</f>
        <v>0</v>
      </c>
      <c r="I22" s="10">
        <f>SUM(I9:I20)</f>
        <v>0</v>
      </c>
      <c r="J22" s="10">
        <f>SUM(J9:J20)</f>
        <v>0</v>
      </c>
      <c r="K22" s="10">
        <f>SUM(K9:K20)</f>
        <v>0</v>
      </c>
      <c r="L22" s="10">
        <f>SUM(L9:L20)</f>
        <v>0</v>
      </c>
      <c r="M22" s="10">
        <f>SUM(M9:M20)</f>
        <v>0</v>
      </c>
      <c r="N22" s="10">
        <f>SUM(N9:N20)</f>
        <v>0</v>
      </c>
      <c r="O22" s="10">
        <f>SUM(O9:O20)</f>
        <v>0</v>
      </c>
      <c r="P22" s="10">
        <f>SUM(P9:P20)</f>
        <v>0</v>
      </c>
      <c r="Q22" s="10">
        <f>SUM(Q9:Q20)</f>
        <v>0</v>
      </c>
      <c r="R22" s="10">
        <f>SUM(R9:R20)</f>
        <v>0</v>
      </c>
      <c r="S22" s="10">
        <f>SUM(S9:S20)</f>
        <v>0</v>
      </c>
      <c r="T22" s="10">
        <f>SUM(T9:T20)</f>
        <v>0</v>
      </c>
      <c r="U22" s="10">
        <f>SUM(U9:U20)</f>
        <v>0</v>
      </c>
      <c r="V22" s="10">
        <f>SUM(V9:V20)</f>
        <v>0</v>
      </c>
      <c r="W22" s="10">
        <f>SUM(W9:W20)</f>
        <v>0</v>
      </c>
      <c r="X22" s="10">
        <f>SUM(X9:X20)</f>
        <v>0</v>
      </c>
      <c r="Y22" s="10">
        <f>SUM(Y9:Y20)</f>
        <v>0</v>
      </c>
      <c r="Z22" s="10">
        <f>SUM(Z9:Z20)</f>
        <v>0</v>
      </c>
      <c r="AA22" s="10">
        <f>SUM(AA9:AA20)</f>
        <v>0</v>
      </c>
      <c r="AB22" s="10">
        <f>SUM(AB9:AB20)</f>
        <v>0</v>
      </c>
      <c r="AC22" s="10">
        <f>SUM(AC9:AC20)</f>
        <v>0</v>
      </c>
      <c r="AD22" s="10">
        <f>SUM(AD9:AD20)</f>
        <v>0</v>
      </c>
      <c r="AE22" s="10">
        <f>SUM(AE9:AE20)</f>
        <v>0</v>
      </c>
      <c r="AF22" s="10">
        <f>SUM(AF9:AF20)</f>
        <v>0</v>
      </c>
      <c r="AG22" s="10">
        <f>SUM(AG9:AG20)</f>
        <v>0</v>
      </c>
      <c r="AH22" s="10">
        <f>SUM(AH9:AH20)</f>
        <v>0</v>
      </c>
      <c r="AI22" s="10">
        <f>SUM(AI9:AI20)</f>
        <v>0</v>
      </c>
      <c r="AJ22" s="10">
        <f>SUM(AJ9:AJ20)</f>
        <v>0</v>
      </c>
      <c r="AK22" s="10">
        <f>SUM(AK9:AK20)</f>
        <v>0</v>
      </c>
      <c r="AL22" s="10">
        <f>SUM(AL9:AL20)</f>
        <v>0</v>
      </c>
      <c r="AM22" s="10">
        <f>SUM(AM9:AM20)</f>
        <v>0</v>
      </c>
      <c r="AN22" s="10">
        <f>SUM(AN9:AN20)</f>
        <v>0</v>
      </c>
      <c r="AO22" s="10">
        <f>SUM(AO9:AO20)</f>
        <v>0</v>
      </c>
      <c r="AP22" s="10">
        <f>SUM(AP9:AP20)</f>
        <v>0</v>
      </c>
      <c r="AQ22" s="10">
        <f>SUM(AQ9:AQ20)</f>
        <v>0</v>
      </c>
      <c r="AR22" s="10">
        <f>SUM(AR9:AR20)</f>
        <v>0</v>
      </c>
      <c r="AS22" s="10">
        <f>SUM(AS9:AS20)</f>
        <v>0</v>
      </c>
      <c r="AT22" s="10">
        <f>SUM(AT9:AT20)</f>
        <v>0</v>
      </c>
      <c r="AU22" s="10">
        <f>SUM(AU9:AU20)</f>
        <v>0</v>
      </c>
      <c r="AV22" s="10">
        <f>SUM(AV9:AV20)</f>
        <v>0</v>
      </c>
      <c r="AW22" s="10">
        <f>SUM(AW9:AW20)</f>
        <v>0</v>
      </c>
      <c r="AX22" s="10">
        <f>SUM(AX9:AX20)</f>
        <v>0</v>
      </c>
      <c r="AY22" s="10">
        <f>SUM(AY9:AY20)</f>
        <v>0</v>
      </c>
      <c r="AZ22" s="10">
        <f>SUM(AZ9:AZ20)</f>
        <v>0</v>
      </c>
      <c r="BA22" s="10">
        <f>SUM(BA9:BA20)</f>
        <v>0</v>
      </c>
      <c r="BB22" s="10">
        <f>SUM(BB9:BB20)</f>
        <v>0</v>
      </c>
      <c r="BC22" s="10">
        <f>SUM(BC9:BC20)</f>
        <v>0</v>
      </c>
      <c r="BD22" s="10">
        <f>SUM(BD9:BD20)</f>
        <v>0</v>
      </c>
      <c r="BE22" s="10">
        <f>SUM(BE9:BE20)</f>
        <v>0</v>
      </c>
      <c r="BF22" s="10">
        <f>SUM(BF9:BF20)</f>
        <v>0</v>
      </c>
      <c r="BG22" s="10">
        <f>SUM(BG9:BG20)</f>
        <v>0</v>
      </c>
      <c r="BH22" s="10">
        <f>SUM(BH9:BH20)</f>
        <v>0</v>
      </c>
      <c r="BI22" s="10">
        <f>SUM(BI9:BI20)</f>
        <v>0</v>
      </c>
      <c r="BJ22" s="10">
        <f>SUM(BJ9:BJ20)</f>
        <v>0</v>
      </c>
      <c r="BK22" s="10">
        <f>SUM(BK9:BK20)</f>
        <v>0</v>
      </c>
      <c r="BL22" s="10">
        <f>SUM(BL9:BL20)</f>
        <v>0</v>
      </c>
      <c r="BM22" s="10">
        <f>SUM(BM9:BM20)</f>
        <v>0</v>
      </c>
      <c r="BN22" s="10">
        <f>SUM(BN9:BN20)</f>
        <v>0</v>
      </c>
      <c r="BO22" s="10">
        <f>SUM(BO9:BO20)</f>
        <v>0</v>
      </c>
      <c r="BP22" s="10">
        <f>SUM(BP9:BP20)</f>
        <v>0</v>
      </c>
      <c r="BQ22" s="10">
        <f>SUM(BQ9:BQ20)</f>
        <v>0</v>
      </c>
      <c r="BR22" s="10">
        <f>SUM(BR9:BR20)</f>
        <v>0</v>
      </c>
      <c r="BS22" s="10">
        <f>SUM(BS9:BS20)</f>
        <v>0</v>
      </c>
      <c r="BT22" s="10">
        <f>SUM(BT9:BT20)</f>
        <v>0</v>
      </c>
      <c r="BU22" s="10">
        <f>SUM(BU9:BU20)</f>
        <v>0</v>
      </c>
      <c r="BV22" s="10">
        <f>SUM(BV9:BV20)</f>
        <v>0</v>
      </c>
      <c r="BW22" s="10">
        <f>SUM(BW9:BW20)</f>
        <v>0</v>
      </c>
      <c r="BX22" s="10">
        <f>SUM(BX9:BX20)</f>
        <v>0</v>
      </c>
      <c r="BY22" s="10">
        <f>SUM(BY9:BY20)</f>
        <v>0</v>
      </c>
      <c r="BZ22" s="10">
        <f>SUM(BZ9:BZ20)</f>
        <v>0</v>
      </c>
      <c r="CA22" s="10">
        <f>SUM(CA9:CA20)</f>
        <v>0</v>
      </c>
      <c r="CB22" s="10">
        <f>SUM(CB9:CB20)</f>
        <v>0</v>
      </c>
      <c r="CC22" s="10">
        <f>SUM(CC9:CC20)</f>
        <v>0</v>
      </c>
      <c r="CD22" s="10">
        <f>SUM(CD9:CD20)</f>
        <v>0</v>
      </c>
      <c r="CE22" s="10">
        <f>SUM(CE9:CE20)</f>
        <v>0</v>
      </c>
      <c r="CF22" s="10">
        <f>SUM(CF9:CF20)</f>
        <v>0</v>
      </c>
      <c r="CG22" s="10">
        <f>SUM(CG9:CG20)</f>
        <v>0</v>
      </c>
      <c r="CH22" s="10">
        <f>SUM(CH9:CH20)</f>
        <v>0</v>
      </c>
      <c r="CI22" s="10">
        <f>SUM(CI9:CI20)</f>
        <v>0</v>
      </c>
      <c r="CJ22" s="10">
        <f>SUM(CJ9:CJ20)</f>
        <v>0</v>
      </c>
      <c r="CK22" s="10">
        <f>SUM(CK9:CK20)</f>
        <v>0</v>
      </c>
      <c r="CL22" s="10">
        <f>SUM(CL9:CL20)</f>
        <v>0</v>
      </c>
      <c r="CM22" s="10">
        <f>SUM(CM9:CM20)</f>
        <v>0</v>
      </c>
      <c r="CN22" s="10">
        <f>SUM(CN9:CN20)</f>
        <v>0</v>
      </c>
      <c r="CO22" s="10">
        <f>SUM(CO9:CO20)</f>
        <v>0</v>
      </c>
      <c r="CP22" s="10">
        <f>SUM(CP9:CP20)</f>
        <v>0</v>
      </c>
      <c r="CQ22" s="10">
        <f>SUM(CQ9:CQ20)</f>
        <v>0</v>
      </c>
      <c r="CR22" s="10">
        <f>SUM(CR9:CR20)</f>
        <v>0</v>
      </c>
      <c r="CS22" s="10">
        <f>SUM(CS9:CS20)</f>
        <v>0</v>
      </c>
      <c r="CT22" s="10">
        <f>SUM(CT9:CT20)</f>
        <v>0</v>
      </c>
      <c r="CU22" s="10">
        <f>SUM(CU9:CU20)</f>
        <v>0</v>
      </c>
      <c r="CV22" s="10">
        <f>SUM(CV9:CV20)</f>
        <v>0</v>
      </c>
      <c r="CW22" s="10">
        <f>SUM(CW9:CW20)</f>
        <v>0</v>
      </c>
      <c r="CX22" s="10">
        <f>SUM(CX9:CX20)</f>
        <v>0</v>
      </c>
      <c r="CY22" s="10">
        <f>SUM(CY9:CY20)</f>
        <v>0</v>
      </c>
      <c r="CZ22" s="10">
        <f>SUM(CZ9:CZ20)</f>
        <v>0</v>
      </c>
      <c r="DA22" s="10">
        <f>SUM(DA9:DA20)</f>
        <v>0</v>
      </c>
      <c r="DB22" s="10">
        <f>SUM(DB9:DB20)</f>
        <v>0</v>
      </c>
      <c r="DC22" s="10">
        <f>SUM(DC9:DC20)</f>
        <v>0</v>
      </c>
      <c r="DD22" s="10">
        <f>SUM(DD9:DD20)</f>
        <v>0</v>
      </c>
      <c r="DE22" s="10">
        <f>SUM(DE9:DE20)</f>
        <v>0</v>
      </c>
      <c r="DF22" s="10">
        <f>SUM(DF9:DF20)</f>
        <v>0</v>
      </c>
      <c r="DG22" s="10">
        <f>SUM(DG9:DG20)</f>
        <v>0</v>
      </c>
    </row>
    <row r="23">
      <c r="C23" t="str">
        <v>TOTAL annuel cumulé</v>
      </c>
      <c r="D23" s="10">
        <f>D22</f>
        <v>0</v>
      </c>
      <c r="E23" s="10">
        <f>D23+E22</f>
        <v>0</v>
      </c>
      <c r="F23" s="10">
        <f>E23+F22</f>
        <v>0</v>
      </c>
      <c r="G23" s="10">
        <f>F23+G22</f>
        <v>0</v>
      </c>
      <c r="H23" s="10">
        <f>G23+H22</f>
        <v>0</v>
      </c>
      <c r="I23" s="10">
        <f>H23+I22</f>
        <v>0</v>
      </c>
      <c r="J23" s="10">
        <f>I23+J22</f>
        <v>0</v>
      </c>
      <c r="K23" s="10">
        <f>J23+K22</f>
        <v>0</v>
      </c>
      <c r="L23" s="10">
        <f>K23+L22</f>
        <v>0</v>
      </c>
      <c r="M23" s="10">
        <f>L23+M22</f>
        <v>0</v>
      </c>
      <c r="N23" s="10">
        <f>M23+N22</f>
        <v>0</v>
      </c>
      <c r="O23" s="10">
        <f>N23+O22</f>
        <v>0</v>
      </c>
      <c r="P23" s="10">
        <f>P22</f>
        <v>0</v>
      </c>
      <c r="Q23" s="10">
        <f>P23+Q22</f>
        <v>0</v>
      </c>
      <c r="R23" s="10">
        <f>Q23+R22</f>
        <v>0</v>
      </c>
      <c r="S23" s="10">
        <f>R23+S22</f>
        <v>0</v>
      </c>
      <c r="T23" s="10">
        <f>S23+T22</f>
        <v>0</v>
      </c>
      <c r="U23" s="10">
        <f>T23+U22</f>
        <v>0</v>
      </c>
      <c r="V23" s="10">
        <f>U23+V22</f>
        <v>0</v>
      </c>
      <c r="W23" s="10">
        <f>V23+W22</f>
        <v>0</v>
      </c>
      <c r="X23" s="10">
        <f>W23+X22</f>
        <v>0</v>
      </c>
      <c r="Y23" s="10">
        <f>X23+Y22</f>
        <v>0</v>
      </c>
      <c r="Z23" s="10">
        <f>Y23+Z22</f>
        <v>0</v>
      </c>
      <c r="AA23" s="10">
        <f>Z23+AA22</f>
        <v>0</v>
      </c>
      <c r="AB23" s="10">
        <f>AB22</f>
        <v>0</v>
      </c>
      <c r="AC23" s="10">
        <f>AB23+AC22</f>
        <v>0</v>
      </c>
      <c r="AD23" s="10">
        <f>AC23+AD22</f>
        <v>0</v>
      </c>
      <c r="AE23" s="10">
        <f>AD23+AE22</f>
        <v>0</v>
      </c>
      <c r="AF23" s="10">
        <f>AE23+AF22</f>
        <v>0</v>
      </c>
      <c r="AG23" s="10">
        <f>AF23+AG22</f>
        <v>0</v>
      </c>
      <c r="AH23" s="10">
        <f>AG23+AH22</f>
        <v>0</v>
      </c>
      <c r="AI23" s="10">
        <f>AH23+AI22</f>
        <v>0</v>
      </c>
      <c r="AJ23" s="10">
        <f>AI23+AJ22</f>
        <v>0</v>
      </c>
      <c r="AK23" s="10">
        <f>AJ23+AK22</f>
        <v>0</v>
      </c>
      <c r="AL23" s="10">
        <f>AK23+AL22</f>
        <v>0</v>
      </c>
      <c r="AM23" s="10">
        <f>AL23+AM22</f>
        <v>0</v>
      </c>
      <c r="AN23" s="10">
        <f>AN22</f>
        <v>0</v>
      </c>
      <c r="AO23" s="10">
        <f>AN23+AO22</f>
        <v>0</v>
      </c>
      <c r="AP23" s="10">
        <f>AO23+AP22</f>
        <v>0</v>
      </c>
      <c r="AQ23" s="10">
        <f>AP23+AQ22</f>
        <v>0</v>
      </c>
      <c r="AR23" s="10">
        <f>AQ23+AR22</f>
        <v>0</v>
      </c>
      <c r="AS23" s="10">
        <f>AR23+AS22</f>
        <v>0</v>
      </c>
      <c r="AT23" s="10">
        <f>AS23+AT22</f>
        <v>0</v>
      </c>
      <c r="AU23" s="10">
        <f>AT23+AU22</f>
        <v>0</v>
      </c>
      <c r="AV23" s="10">
        <f>AU23+AV22</f>
        <v>0</v>
      </c>
      <c r="AW23" s="10">
        <f>AV23+AW22</f>
        <v>0</v>
      </c>
      <c r="AX23" s="10">
        <f>AW23+AX22</f>
        <v>0</v>
      </c>
      <c r="AY23" s="10">
        <f>AX23+AY22</f>
        <v>0</v>
      </c>
      <c r="AZ23" s="10">
        <f>AZ22</f>
        <v>0</v>
      </c>
      <c r="BA23" s="10">
        <f>AZ23+BA22</f>
        <v>0</v>
      </c>
      <c r="BB23" s="10">
        <f>BA23+BB22</f>
        <v>0</v>
      </c>
      <c r="BC23" s="10">
        <f>BB23+BC22</f>
        <v>0</v>
      </c>
      <c r="BD23" s="10">
        <f>BC23+BD22</f>
        <v>0</v>
      </c>
      <c r="BE23" s="10">
        <f>BD23+BE22</f>
        <v>0</v>
      </c>
      <c r="BF23" s="10">
        <f>BE23+BF22</f>
        <v>0</v>
      </c>
      <c r="BG23" s="10">
        <f>BF23+BG22</f>
        <v>0</v>
      </c>
      <c r="BH23" s="10">
        <f>BG23+BH22</f>
        <v>0</v>
      </c>
      <c r="BI23" s="10">
        <f>BH23+BI22</f>
        <v>0</v>
      </c>
      <c r="BJ23" s="10">
        <f>BI23+BJ22</f>
        <v>0</v>
      </c>
      <c r="BK23" s="10">
        <f>BJ23+BK22</f>
        <v>0</v>
      </c>
      <c r="BL23" s="10">
        <f>BL22</f>
        <v>0</v>
      </c>
      <c r="BM23" s="10">
        <f>BL23+BM22</f>
        <v>0</v>
      </c>
      <c r="BN23" s="10">
        <f>BM23+BN22</f>
        <v>0</v>
      </c>
      <c r="BO23" s="10">
        <f>BN23+BO22</f>
        <v>0</v>
      </c>
      <c r="BP23" s="10">
        <f>BO23+BP22</f>
        <v>0</v>
      </c>
      <c r="BQ23" s="10">
        <f>BP23+BQ22</f>
        <v>0</v>
      </c>
      <c r="BR23" s="10">
        <f>BQ23+BR22</f>
        <v>0</v>
      </c>
      <c r="BS23" s="10">
        <f>BR23+BS22</f>
        <v>0</v>
      </c>
      <c r="BT23" s="10">
        <f>BS23+BT22</f>
        <v>0</v>
      </c>
      <c r="BU23" s="10">
        <f>BT23+BU22</f>
        <v>0</v>
      </c>
      <c r="BV23" s="10">
        <f>BU23+BV22</f>
        <v>0</v>
      </c>
      <c r="BW23" s="10">
        <f>BV23+BW22</f>
        <v>0</v>
      </c>
      <c r="BX23" s="10">
        <f>BX22</f>
        <v>0</v>
      </c>
      <c r="BY23" s="10">
        <f>BX23+BY22</f>
        <v>0</v>
      </c>
      <c r="BZ23" s="10">
        <f>BY23+BZ22</f>
        <v>0</v>
      </c>
      <c r="CA23" s="10">
        <f>BZ23+CA22</f>
        <v>0</v>
      </c>
      <c r="CB23" s="10">
        <f>CA23+CB22</f>
        <v>0</v>
      </c>
      <c r="CC23" s="10">
        <f>CB23+CC22</f>
        <v>0</v>
      </c>
      <c r="CD23" s="10">
        <f>CC23+CD22</f>
        <v>0</v>
      </c>
      <c r="CE23" s="10">
        <f>CD23+CE22</f>
        <v>0</v>
      </c>
      <c r="CF23" s="10">
        <f>CE23+CF22</f>
        <v>0</v>
      </c>
      <c r="CG23" s="10">
        <f>CF23+CG22</f>
        <v>0</v>
      </c>
      <c r="CH23" s="10">
        <f>CG23+CH22</f>
        <v>0</v>
      </c>
      <c r="CI23" s="10">
        <f>CH23+CI22</f>
        <v>0</v>
      </c>
      <c r="CJ23" s="10">
        <f>CJ22</f>
        <v>0</v>
      </c>
      <c r="CK23" s="10">
        <f>CJ23+CK22</f>
        <v>0</v>
      </c>
      <c r="CL23" s="10">
        <f>CK23+CL22</f>
        <v>0</v>
      </c>
      <c r="CM23" s="10">
        <f>CL23+CM22</f>
        <v>0</v>
      </c>
      <c r="CN23" s="10">
        <f>CM23+CN22</f>
        <v>0</v>
      </c>
      <c r="CO23" s="10">
        <f>CN23+CO22</f>
        <v>0</v>
      </c>
      <c r="CP23" s="10">
        <f>CO23+CP22</f>
        <v>0</v>
      </c>
      <c r="CQ23" s="10">
        <f>CP23+CQ22</f>
        <v>0</v>
      </c>
      <c r="CR23" s="10">
        <f>CQ23+CR22</f>
        <v>0</v>
      </c>
      <c r="CS23" s="10">
        <f>CR23+CS22</f>
        <v>0</v>
      </c>
      <c r="CT23" s="10">
        <f>CS23+CT22</f>
        <v>0</v>
      </c>
      <c r="CU23" s="10">
        <f>CT23+CU22</f>
        <v>0</v>
      </c>
      <c r="CV23" s="10">
        <f>CV22</f>
        <v>0</v>
      </c>
      <c r="CW23" s="10">
        <f>CV23+CW22</f>
        <v>0</v>
      </c>
      <c r="CX23" s="10">
        <f>CW23+CX22</f>
        <v>0</v>
      </c>
      <c r="CY23" s="10">
        <f>CX23+CY22</f>
        <v>0</v>
      </c>
      <c r="CZ23" s="10">
        <f>CY23+CZ22</f>
        <v>0</v>
      </c>
      <c r="DA23" s="10">
        <f>CZ23+DA22</f>
        <v>0</v>
      </c>
      <c r="DB23" s="10">
        <f>DA23+DB22</f>
        <v>0</v>
      </c>
      <c r="DC23" s="10">
        <f>DB23+DC22</f>
        <v>0</v>
      </c>
      <c r="DD23" s="10">
        <f>DC23+DD22</f>
        <v>0</v>
      </c>
      <c r="DE23" s="10">
        <f>DD23+DE22</f>
        <v>0</v>
      </c>
      <c r="DF23" s="10">
        <f>DE23+DF22</f>
        <v>0</v>
      </c>
      <c r="DG23" s="10">
        <f>DF23+DG22</f>
        <v>0</v>
      </c>
    </row>
    <row r="24"/>
    <row r="25">
      <c r="C25" t="str">
        <v>Chiffre d'affaires facturé (en € HT)</v>
      </c>
    </row>
    <row r="26"/>
    <row r="27">
      <c r="D27">
        <f>+D7</f>
        <v>2021</v>
      </c>
      <c r="P27">
        <f>+P7</f>
        <v>2022</v>
      </c>
      <c r="AB27">
        <f>+AB7</f>
        <v>2023</v>
      </c>
      <c r="AN27">
        <f>+AN7</f>
        <v>2024</v>
      </c>
      <c r="AZ27">
        <f>+AZ7</f>
        <v>2025</v>
      </c>
      <c r="BL27">
        <f>+BL7</f>
        <v>2026</v>
      </c>
      <c r="BX27">
        <f>+BX7</f>
        <v>2027</v>
      </c>
      <c r="CJ27">
        <f>+CJ7</f>
        <v>2028</v>
      </c>
      <c r="CV27">
        <f>+CV7</f>
        <v>2029</v>
      </c>
    </row>
    <row r="28">
      <c r="C28" t="str">
        <v>Activités</v>
      </c>
      <c r="D28" s="9">
        <f>CONFIG!$D$7</f>
        <v>44197</v>
      </c>
      <c r="E28" s="9">
        <f>DATE(YEAR(D28),MONTH(D28)+1,DAY(D28))</f>
        <v>44228</v>
      </c>
      <c r="F28" s="9">
        <f>DATE(YEAR(E28),MONTH(E28)+1,DAY(E28))</f>
        <v>44256</v>
      </c>
      <c r="G28" s="9">
        <f>DATE(YEAR(F28),MONTH(F28)+1,DAY(F28))</f>
        <v>44287</v>
      </c>
      <c r="H28" s="9">
        <f>DATE(YEAR(G28),MONTH(G28)+1,DAY(G28))</f>
        <v>44317</v>
      </c>
      <c r="I28" s="9">
        <f>DATE(YEAR(H28),MONTH(H28)+1,DAY(H28))</f>
        <v>44348</v>
      </c>
      <c r="J28" s="9">
        <f>DATE(YEAR(I28),MONTH(I28)+1,DAY(I28))</f>
        <v>44378</v>
      </c>
      <c r="K28" s="9">
        <f>DATE(YEAR(J28),MONTH(J28)+1,DAY(J28))</f>
        <v>44409</v>
      </c>
      <c r="L28" s="9">
        <f>DATE(YEAR(K28),MONTH(K28)+1,DAY(K28))</f>
        <v>44440</v>
      </c>
      <c r="M28" s="9">
        <f>DATE(YEAR(L28),MONTH(L28)+1,DAY(L28))</f>
        <v>44470</v>
      </c>
      <c r="N28" s="9">
        <f>DATE(YEAR(M28),MONTH(M28)+1,DAY(M28))</f>
        <v>44501</v>
      </c>
      <c r="O28" s="9">
        <f>DATE(YEAR(N28),MONTH(N28)+1,DAY(N28))</f>
        <v>44531</v>
      </c>
      <c r="P28" s="9">
        <f>DATE(YEAR(O28),MONTH(O28)+1,DAY(O28))</f>
        <v>44562</v>
      </c>
      <c r="Q28" s="9">
        <f>DATE(YEAR(P28),MONTH(P28)+1,DAY(P28))</f>
        <v>44593</v>
      </c>
      <c r="R28" s="9">
        <f>DATE(YEAR(Q28),MONTH(Q28)+1,DAY(Q28))</f>
        <v>44621</v>
      </c>
      <c r="S28" s="9">
        <f>DATE(YEAR(R28),MONTH(R28)+1,DAY(R28))</f>
        <v>44652</v>
      </c>
      <c r="T28" s="9">
        <f>DATE(YEAR(S28),MONTH(S28)+1,DAY(S28))</f>
        <v>44682</v>
      </c>
      <c r="U28" s="9">
        <f>DATE(YEAR(T28),MONTH(T28)+1,DAY(T28))</f>
        <v>44713</v>
      </c>
      <c r="V28" s="9">
        <f>DATE(YEAR(U28),MONTH(U28)+1,DAY(U28))</f>
        <v>44743</v>
      </c>
      <c r="W28" s="9">
        <f>DATE(YEAR(V28),MONTH(V28)+1,DAY(V28))</f>
        <v>44774</v>
      </c>
      <c r="X28" s="9">
        <f>DATE(YEAR(W28),MONTH(W28)+1,DAY(W28))</f>
        <v>44805</v>
      </c>
      <c r="Y28" s="9">
        <f>DATE(YEAR(X28),MONTH(X28)+1,DAY(X28))</f>
        <v>44835</v>
      </c>
      <c r="Z28" s="9">
        <f>DATE(YEAR(Y28),MONTH(Y28)+1,DAY(Y28))</f>
        <v>44866</v>
      </c>
      <c r="AA28" s="9">
        <f>DATE(YEAR(Z28),MONTH(Z28)+1,DAY(Z28))</f>
        <v>44896</v>
      </c>
      <c r="AB28" s="9">
        <f>DATE(YEAR(AA28),MONTH(AA28)+1,DAY(AA28))</f>
        <v>44927</v>
      </c>
      <c r="AC28" s="9">
        <f>DATE(YEAR(AB28),MONTH(AB28)+1,DAY(AB28))</f>
        <v>44958</v>
      </c>
      <c r="AD28" s="9">
        <f>DATE(YEAR(AC28),MONTH(AC28)+1,DAY(AC28))</f>
        <v>44986</v>
      </c>
      <c r="AE28" s="9">
        <f>DATE(YEAR(AD28),MONTH(AD28)+1,DAY(AD28))</f>
        <v>45017</v>
      </c>
      <c r="AF28" s="9">
        <f>DATE(YEAR(AE28),MONTH(AE28)+1,DAY(AE28))</f>
        <v>45047</v>
      </c>
      <c r="AG28" s="9">
        <f>DATE(YEAR(AF28),MONTH(AF28)+1,DAY(AF28))</f>
        <v>45078</v>
      </c>
      <c r="AH28" s="9">
        <f>DATE(YEAR(AG28),MONTH(AG28)+1,DAY(AG28))</f>
        <v>45108</v>
      </c>
      <c r="AI28" s="9">
        <f>DATE(YEAR(AH28),MONTH(AH28)+1,DAY(AH28))</f>
        <v>45139</v>
      </c>
      <c r="AJ28" s="9">
        <f>DATE(YEAR(AI28),MONTH(AI28)+1,DAY(AI28))</f>
        <v>45170</v>
      </c>
      <c r="AK28" s="9">
        <f>DATE(YEAR(AJ28),MONTH(AJ28)+1,DAY(AJ28))</f>
        <v>45200</v>
      </c>
      <c r="AL28" s="9">
        <f>DATE(YEAR(AK28),MONTH(AK28)+1,DAY(AK28))</f>
        <v>45231</v>
      </c>
      <c r="AM28" s="9">
        <f>DATE(YEAR(AL28),MONTH(AL28)+1,DAY(AL28))</f>
        <v>45261</v>
      </c>
      <c r="AN28" s="9">
        <f>DATE(YEAR(AM28),MONTH(AM28)+1,DAY(AM28))</f>
        <v>45292</v>
      </c>
      <c r="AO28" s="9">
        <f>DATE(YEAR(AN28),MONTH(AN28)+1,DAY(AN28))</f>
        <v>45323</v>
      </c>
      <c r="AP28" s="9">
        <f>DATE(YEAR(AO28),MONTH(AO28)+1,DAY(AO28))</f>
        <v>45352</v>
      </c>
      <c r="AQ28" s="9">
        <f>DATE(YEAR(AP28),MONTH(AP28)+1,DAY(AP28))</f>
        <v>45383</v>
      </c>
      <c r="AR28" s="9">
        <f>DATE(YEAR(AQ28),MONTH(AQ28)+1,DAY(AQ28))</f>
        <v>45413</v>
      </c>
      <c r="AS28" s="9">
        <f>DATE(YEAR(AR28),MONTH(AR28)+1,DAY(AR28))</f>
        <v>45444</v>
      </c>
      <c r="AT28" s="9">
        <f>DATE(YEAR(AS28),MONTH(AS28)+1,DAY(AS28))</f>
        <v>45474</v>
      </c>
      <c r="AU28" s="9">
        <f>DATE(YEAR(AT28),MONTH(AT28)+1,DAY(AT28))</f>
        <v>45505</v>
      </c>
      <c r="AV28" s="9">
        <f>DATE(YEAR(AU28),MONTH(AU28)+1,DAY(AU28))</f>
        <v>45536</v>
      </c>
      <c r="AW28" s="9">
        <f>DATE(YEAR(AV28),MONTH(AV28)+1,DAY(AV28))</f>
        <v>45566</v>
      </c>
      <c r="AX28" s="9">
        <f>DATE(YEAR(AW28),MONTH(AW28)+1,DAY(AW28))</f>
        <v>45597</v>
      </c>
      <c r="AY28" s="9">
        <f>DATE(YEAR(AX28),MONTH(AX28)+1,DAY(AX28))</f>
        <v>45627</v>
      </c>
      <c r="AZ28" s="9">
        <f>DATE(YEAR(AY28),MONTH(AY28)+1,DAY(AY28))</f>
        <v>45658</v>
      </c>
      <c r="BA28" s="9">
        <f>DATE(YEAR(AZ28),MONTH(AZ28)+1,DAY(AZ28))</f>
        <v>45689</v>
      </c>
      <c r="BB28" s="9">
        <f>DATE(YEAR(BA28),MONTH(BA28)+1,DAY(BA28))</f>
        <v>45717</v>
      </c>
      <c r="BC28" s="9">
        <f>DATE(YEAR(BB28),MONTH(BB28)+1,DAY(BB28))</f>
        <v>45748</v>
      </c>
      <c r="BD28" s="9">
        <f>DATE(YEAR(BC28),MONTH(BC28)+1,DAY(BC28))</f>
        <v>45778</v>
      </c>
      <c r="BE28" s="9">
        <f>DATE(YEAR(BD28),MONTH(BD28)+1,DAY(BD28))</f>
        <v>45809</v>
      </c>
      <c r="BF28" s="9">
        <f>DATE(YEAR(BE28),MONTH(BE28)+1,DAY(BE28))</f>
        <v>45839</v>
      </c>
      <c r="BG28" s="9">
        <f>DATE(YEAR(BF28),MONTH(BF28)+1,DAY(BF28))</f>
        <v>45870</v>
      </c>
      <c r="BH28" s="9">
        <f>DATE(YEAR(BG28),MONTH(BG28)+1,DAY(BG28))</f>
        <v>45901</v>
      </c>
      <c r="BI28" s="9">
        <f>DATE(YEAR(BH28),MONTH(BH28)+1,DAY(BH28))</f>
        <v>45931</v>
      </c>
      <c r="BJ28" s="9">
        <f>DATE(YEAR(BI28),MONTH(BI28)+1,DAY(BI28))</f>
        <v>45962</v>
      </c>
      <c r="BK28" s="9">
        <f>DATE(YEAR(BJ28),MONTH(BJ28)+1,DAY(BJ28))</f>
        <v>45992</v>
      </c>
      <c r="BL28" s="9">
        <f>DATE(YEAR(BK28),MONTH(BK28)+1,DAY(BK28))</f>
        <v>46023</v>
      </c>
      <c r="BM28" s="9">
        <f>DATE(YEAR(BL28),MONTH(BL28)+1,DAY(BL28))</f>
        <v>46054</v>
      </c>
      <c r="BN28" s="9">
        <f>DATE(YEAR(BM28),MONTH(BM28)+1,DAY(BM28))</f>
        <v>46082</v>
      </c>
      <c r="BO28" s="9">
        <f>DATE(YEAR(BN28),MONTH(BN28)+1,DAY(BN28))</f>
        <v>46113</v>
      </c>
      <c r="BP28" s="9">
        <f>DATE(YEAR(BO28),MONTH(BO28)+1,DAY(BO28))</f>
        <v>46143</v>
      </c>
      <c r="BQ28" s="9">
        <f>DATE(YEAR(BP28),MONTH(BP28)+1,DAY(BP28))</f>
        <v>46174</v>
      </c>
      <c r="BR28" s="9">
        <f>DATE(YEAR(BQ28),MONTH(BQ28)+1,DAY(BQ28))</f>
        <v>46204</v>
      </c>
      <c r="BS28" s="9">
        <f>DATE(YEAR(BR28),MONTH(BR28)+1,DAY(BR28))</f>
        <v>46235</v>
      </c>
      <c r="BT28" s="9">
        <f>DATE(YEAR(BS28),MONTH(BS28)+1,DAY(BS28))</f>
        <v>46266</v>
      </c>
      <c r="BU28" s="9">
        <f>DATE(YEAR(BT28),MONTH(BT28)+1,DAY(BT28))</f>
        <v>46296</v>
      </c>
      <c r="BV28" s="9">
        <f>DATE(YEAR(BU28),MONTH(BU28)+1,DAY(BU28))</f>
        <v>46327</v>
      </c>
      <c r="BW28" s="9">
        <f>DATE(YEAR(BV28),MONTH(BV28)+1,DAY(BV28))</f>
        <v>46357</v>
      </c>
      <c r="BX28" s="9">
        <f>DATE(YEAR(BW28),MONTH(BW28)+1,DAY(BW28))</f>
        <v>46388</v>
      </c>
      <c r="BY28" s="9">
        <f>DATE(YEAR(BX28),MONTH(BX28)+1,DAY(BX28))</f>
        <v>46419</v>
      </c>
      <c r="BZ28" s="9">
        <f>DATE(YEAR(BY28),MONTH(BY28)+1,DAY(BY28))</f>
        <v>46447</v>
      </c>
      <c r="CA28" s="9">
        <f>DATE(YEAR(BZ28),MONTH(BZ28)+1,DAY(BZ28))</f>
        <v>46478</v>
      </c>
      <c r="CB28" s="9">
        <f>DATE(YEAR(CA28),MONTH(CA28)+1,DAY(CA28))</f>
        <v>46508</v>
      </c>
      <c r="CC28" s="9">
        <f>DATE(YEAR(CB28),MONTH(CB28)+1,DAY(CB28))</f>
        <v>46539</v>
      </c>
      <c r="CD28" s="9">
        <f>DATE(YEAR(CC28),MONTH(CC28)+1,DAY(CC28))</f>
        <v>46569</v>
      </c>
      <c r="CE28" s="9">
        <f>DATE(YEAR(CD28),MONTH(CD28)+1,DAY(CD28))</f>
        <v>46600</v>
      </c>
      <c r="CF28" s="9">
        <f>DATE(YEAR(CE28),MONTH(CE28)+1,DAY(CE28))</f>
        <v>46631</v>
      </c>
      <c r="CG28" s="9">
        <f>DATE(YEAR(CF28),MONTH(CF28)+1,DAY(CF28))</f>
        <v>46661</v>
      </c>
      <c r="CH28" s="9">
        <f>DATE(YEAR(CG28),MONTH(CG28)+1,DAY(CG28))</f>
        <v>46692</v>
      </c>
      <c r="CI28" s="9">
        <f>DATE(YEAR(CH28),MONTH(CH28)+1,DAY(CH28))</f>
        <v>46722</v>
      </c>
      <c r="CJ28" s="9">
        <f>DATE(YEAR(CI28),MONTH(CI28)+1,DAY(CI28))</f>
        <v>46753</v>
      </c>
      <c r="CK28" s="9">
        <f>DATE(YEAR(CJ28),MONTH(CJ28)+1,DAY(CJ28))</f>
        <v>46784</v>
      </c>
      <c r="CL28" s="9">
        <f>DATE(YEAR(CK28),MONTH(CK28)+1,DAY(CK28))</f>
        <v>46813</v>
      </c>
      <c r="CM28" s="9">
        <f>DATE(YEAR(CL28),MONTH(CL28)+1,DAY(CL28))</f>
        <v>46844</v>
      </c>
      <c r="CN28" s="9">
        <f>DATE(YEAR(CM28),MONTH(CM28)+1,DAY(CM28))</f>
        <v>46874</v>
      </c>
      <c r="CO28" s="9">
        <f>DATE(YEAR(CN28),MONTH(CN28)+1,DAY(CN28))</f>
        <v>46905</v>
      </c>
      <c r="CP28" s="9">
        <f>DATE(YEAR(CO28),MONTH(CO28)+1,DAY(CO28))</f>
        <v>46935</v>
      </c>
      <c r="CQ28" s="9">
        <f>DATE(YEAR(CP28),MONTH(CP28)+1,DAY(CP28))</f>
        <v>46966</v>
      </c>
      <c r="CR28" s="9">
        <f>DATE(YEAR(CQ28),MONTH(CQ28)+1,DAY(CQ28))</f>
        <v>46997</v>
      </c>
      <c r="CS28" s="9">
        <f>DATE(YEAR(CR28),MONTH(CR28)+1,DAY(CR28))</f>
        <v>47027</v>
      </c>
      <c r="CT28" s="9">
        <f>DATE(YEAR(CS28),MONTH(CS28)+1,DAY(CS28))</f>
        <v>47058</v>
      </c>
      <c r="CU28" s="9">
        <f>DATE(YEAR(CT28),MONTH(CT28)+1,DAY(CT28))</f>
        <v>47088</v>
      </c>
      <c r="CV28" s="9">
        <f>DATE(YEAR(CU28),MONTH(CU28)+1,DAY(CU28))</f>
        <v>47119</v>
      </c>
      <c r="CW28" s="9">
        <f>DATE(YEAR(CV28),MONTH(CV28)+1,DAY(CV28))</f>
        <v>47150</v>
      </c>
      <c r="CX28" s="9">
        <f>DATE(YEAR(CW28),MONTH(CW28)+1,DAY(CW28))</f>
        <v>47178</v>
      </c>
      <c r="CY28" s="9">
        <f>DATE(YEAR(CX28),MONTH(CX28)+1,DAY(CX28))</f>
        <v>47209</v>
      </c>
      <c r="CZ28" s="9">
        <f>DATE(YEAR(CY28),MONTH(CY28)+1,DAY(CY28))</f>
        <v>47239</v>
      </c>
      <c r="DA28" s="9">
        <f>DATE(YEAR(CZ28),MONTH(CZ28)+1,DAY(CZ28))</f>
        <v>47270</v>
      </c>
      <c r="DB28" s="9">
        <f>DATE(YEAR(DA28),MONTH(DA28)+1,DAY(DA28))</f>
        <v>47300</v>
      </c>
      <c r="DC28" s="9">
        <f>DATE(YEAR(DB28),MONTH(DB28)+1,DAY(DB28))</f>
        <v>47331</v>
      </c>
      <c r="DD28" s="9">
        <f>DATE(YEAR(DC28),MONTH(DC28)+1,DAY(DC28))</f>
        <v>47362</v>
      </c>
      <c r="DE28" s="9">
        <f>DATE(YEAR(DD28),MONTH(DD28)+1,DAY(DD28))</f>
        <v>47392</v>
      </c>
      <c r="DF28" s="9">
        <f>DATE(YEAR(DE28),MONTH(DE28)+1,DAY(DE28))</f>
        <v>47423</v>
      </c>
      <c r="DG28" s="9">
        <f>DATE(YEAR(DF28),MONTH(DF28)+1,DAY(DF28))</f>
        <v>47453</v>
      </c>
    </row>
    <row r="29">
      <c r="C29" s="6">
        <f>CONFIG!$C$14</f>
        <v>0</v>
      </c>
      <c r="D29" s="10">
        <f>Commandes!D9*CONFIG!$D14</f>
        <v>0</v>
      </c>
      <c r="E29" s="10">
        <f>Commandes!E9*CONFIG!$D14</f>
        <v>0</v>
      </c>
      <c r="F29" s="10">
        <f>Commandes!F9*CONFIG!$D14</f>
        <v>0</v>
      </c>
      <c r="G29" s="10">
        <f>Commandes!G9*CONFIG!$D14</f>
        <v>0</v>
      </c>
      <c r="H29" s="10">
        <f>Commandes!H9*CONFIG!$D14</f>
        <v>0</v>
      </c>
      <c r="I29" s="10">
        <f>Commandes!I9*CONFIG!$D14</f>
        <v>0</v>
      </c>
      <c r="J29" s="10">
        <f>Commandes!J9*CONFIG!$D14</f>
        <v>0</v>
      </c>
      <c r="K29" s="10">
        <f>Commandes!K9*CONFIG!$D14</f>
        <v>0</v>
      </c>
      <c r="L29" s="10">
        <f>Commandes!L9*CONFIG!$D14</f>
        <v>0</v>
      </c>
      <c r="M29" s="10">
        <f>Commandes!M9*CONFIG!$D14</f>
        <v>0</v>
      </c>
      <c r="N29" s="10">
        <f>Commandes!N9*CONFIG!$D14</f>
        <v>0</v>
      </c>
      <c r="O29" s="10">
        <f>Commandes!O9*CONFIG!$D14</f>
        <v>0</v>
      </c>
      <c r="P29" s="10">
        <f>Commandes!P9*CONFIG!$D14</f>
        <v>0</v>
      </c>
      <c r="Q29" s="10">
        <f>Commandes!Q9*CONFIG!$D14</f>
        <v>0</v>
      </c>
      <c r="R29" s="10">
        <f>Commandes!R9*CONFIG!$D14</f>
        <v>0</v>
      </c>
      <c r="S29" s="10">
        <f>Commandes!S9*CONFIG!$D14</f>
        <v>0</v>
      </c>
      <c r="T29" s="10">
        <f>Commandes!T9*CONFIG!$D14</f>
        <v>0</v>
      </c>
      <c r="U29" s="10">
        <f>Commandes!U9*CONFIG!$D14</f>
        <v>0</v>
      </c>
      <c r="V29" s="10">
        <f>Commandes!V9*CONFIG!$D14</f>
        <v>0</v>
      </c>
      <c r="W29" s="10">
        <f>Commandes!W9*CONFIG!$D14</f>
        <v>0</v>
      </c>
      <c r="X29" s="10">
        <f>Commandes!X9*CONFIG!$D14</f>
        <v>0</v>
      </c>
      <c r="Y29" s="10">
        <f>Commandes!Y9*CONFIG!$D14</f>
        <v>0</v>
      </c>
      <c r="Z29" s="10">
        <f>Commandes!Z9*CONFIG!$D14</f>
        <v>0</v>
      </c>
      <c r="AA29" s="10">
        <f>Commandes!AA9*CONFIG!$D14</f>
        <v>0</v>
      </c>
      <c r="AB29" s="10">
        <f>Commandes!AB9*CONFIG!$D14</f>
        <v>0</v>
      </c>
      <c r="AC29" s="10">
        <f>Commandes!AC9*CONFIG!$D14</f>
        <v>0</v>
      </c>
      <c r="AD29" s="10">
        <f>Commandes!AD9*CONFIG!$D14</f>
        <v>0</v>
      </c>
      <c r="AE29" s="10">
        <f>Commandes!AE9*CONFIG!$D14</f>
        <v>0</v>
      </c>
      <c r="AF29" s="10">
        <f>Commandes!AF9*CONFIG!$D14</f>
        <v>0</v>
      </c>
      <c r="AG29" s="10">
        <f>Commandes!AG9*CONFIG!$D14</f>
        <v>0</v>
      </c>
      <c r="AH29" s="10">
        <f>Commandes!AH9*CONFIG!$D14</f>
        <v>0</v>
      </c>
      <c r="AI29" s="10">
        <f>Commandes!AI9*CONFIG!$D14</f>
        <v>0</v>
      </c>
      <c r="AJ29" s="10">
        <f>Commandes!AJ9*CONFIG!$D14</f>
        <v>0</v>
      </c>
      <c r="AK29" s="10">
        <f>Commandes!AK9*CONFIG!$D14</f>
        <v>0</v>
      </c>
      <c r="AL29" s="10">
        <f>Commandes!AL9*CONFIG!$D14</f>
        <v>0</v>
      </c>
      <c r="AM29" s="10">
        <f>Commandes!AM9*CONFIG!$D14</f>
        <v>0</v>
      </c>
      <c r="AN29" s="10">
        <f>Commandes!AN9*CONFIG!$D14</f>
        <v>0</v>
      </c>
      <c r="AO29" s="10">
        <f>Commandes!AO9*CONFIG!$D14</f>
        <v>0</v>
      </c>
      <c r="AP29" s="10">
        <f>Commandes!AP9*CONFIG!$D14</f>
        <v>0</v>
      </c>
      <c r="AQ29" s="10">
        <f>Commandes!AQ9*CONFIG!$D14</f>
        <v>0</v>
      </c>
      <c r="AR29" s="10">
        <f>Commandes!AR9*CONFIG!$D14</f>
        <v>0</v>
      </c>
      <c r="AS29" s="10">
        <f>Commandes!AS9*CONFIG!$D14</f>
        <v>0</v>
      </c>
      <c r="AT29" s="10">
        <f>Commandes!AT9*CONFIG!$D14</f>
        <v>0</v>
      </c>
      <c r="AU29" s="10">
        <f>Commandes!AU9*CONFIG!$D14</f>
        <v>0</v>
      </c>
      <c r="AV29" s="10">
        <f>Commandes!AV9*CONFIG!$D14</f>
        <v>0</v>
      </c>
      <c r="AW29" s="10">
        <f>Commandes!AW9*CONFIG!$D14</f>
        <v>0</v>
      </c>
      <c r="AX29" s="10">
        <f>Commandes!AX9*CONFIG!$D14</f>
        <v>0</v>
      </c>
      <c r="AY29" s="10">
        <f>Commandes!AY9*CONFIG!$D14</f>
        <v>0</v>
      </c>
      <c r="AZ29" s="10">
        <f>Commandes!AZ9*CONFIG!$D14</f>
        <v>0</v>
      </c>
      <c r="BA29" s="10">
        <f>Commandes!BA9*CONFIG!$D14</f>
        <v>0</v>
      </c>
      <c r="BB29" s="10">
        <f>Commandes!BB9*CONFIG!$D14</f>
        <v>0</v>
      </c>
      <c r="BC29" s="10">
        <f>Commandes!BC9*CONFIG!$D14</f>
        <v>0</v>
      </c>
      <c r="BD29" s="10">
        <f>Commandes!BD9*CONFIG!$D14</f>
        <v>0</v>
      </c>
      <c r="BE29" s="10">
        <f>Commandes!BE9*CONFIG!$D14</f>
        <v>0</v>
      </c>
      <c r="BF29" s="10">
        <f>Commandes!BF9*CONFIG!$D14</f>
        <v>0</v>
      </c>
      <c r="BG29" s="10">
        <f>Commandes!BG9*CONFIG!$D14</f>
        <v>0</v>
      </c>
      <c r="BH29" s="10">
        <f>Commandes!BH9*CONFIG!$D14</f>
        <v>0</v>
      </c>
      <c r="BI29" s="10">
        <f>Commandes!BI9*CONFIG!$D14</f>
        <v>0</v>
      </c>
      <c r="BJ29" s="10">
        <f>Commandes!BJ9*CONFIG!$D14</f>
        <v>0</v>
      </c>
      <c r="BK29" s="10">
        <f>Commandes!BK9*CONFIG!$D14</f>
        <v>0</v>
      </c>
      <c r="BL29" s="10">
        <f>Commandes!BL9*CONFIG!$D14</f>
        <v>0</v>
      </c>
      <c r="BM29" s="10">
        <f>Commandes!BM9*CONFIG!$D14</f>
        <v>0</v>
      </c>
      <c r="BN29" s="10">
        <f>Commandes!BN9*CONFIG!$D14</f>
        <v>0</v>
      </c>
      <c r="BO29" s="10">
        <f>Commandes!BO9*CONFIG!$D14</f>
        <v>0</v>
      </c>
      <c r="BP29" s="10">
        <f>Commandes!BP9*CONFIG!$D14</f>
        <v>0</v>
      </c>
      <c r="BQ29" s="10">
        <f>Commandes!BQ9*CONFIG!$D14</f>
        <v>0</v>
      </c>
      <c r="BR29" s="10">
        <f>Commandes!BR9*CONFIG!$D14</f>
        <v>0</v>
      </c>
      <c r="BS29" s="10">
        <f>Commandes!BS9*CONFIG!$D14</f>
        <v>0</v>
      </c>
      <c r="BT29" s="10">
        <f>Commandes!BT9*CONFIG!$D14</f>
        <v>0</v>
      </c>
      <c r="BU29" s="10">
        <f>Commandes!BU9*CONFIG!$D14</f>
        <v>0</v>
      </c>
      <c r="BV29" s="10">
        <f>Commandes!BV9*CONFIG!$D14</f>
        <v>0</v>
      </c>
      <c r="BW29" s="10">
        <f>Commandes!BW9*CONFIG!$D14</f>
        <v>0</v>
      </c>
      <c r="BX29" s="10">
        <f>Commandes!BX9*CONFIG!$D14</f>
        <v>0</v>
      </c>
      <c r="BY29" s="10">
        <f>Commandes!BY9*CONFIG!$D14</f>
        <v>0</v>
      </c>
      <c r="BZ29" s="10">
        <f>Commandes!BZ9*CONFIG!$D14</f>
        <v>0</v>
      </c>
      <c r="CA29" s="10">
        <f>Commandes!CA9*CONFIG!$D14</f>
        <v>0</v>
      </c>
      <c r="CB29" s="10">
        <f>Commandes!CB9*CONFIG!$D14</f>
        <v>0</v>
      </c>
      <c r="CC29" s="10">
        <f>Commandes!CC9*CONFIG!$D14</f>
        <v>0</v>
      </c>
      <c r="CD29" s="10">
        <f>Commandes!CD9*CONFIG!$D14</f>
        <v>0</v>
      </c>
      <c r="CE29" s="10">
        <f>Commandes!CE9*CONFIG!$D14</f>
        <v>0</v>
      </c>
      <c r="CF29" s="10">
        <f>Commandes!CF9*CONFIG!$D14</f>
        <v>0</v>
      </c>
      <c r="CG29" s="10">
        <f>Commandes!CG9*CONFIG!$D14</f>
        <v>0</v>
      </c>
      <c r="CH29" s="10">
        <f>Commandes!CH9*CONFIG!$D14</f>
        <v>0</v>
      </c>
      <c r="CI29" s="10">
        <f>Commandes!CI9*CONFIG!$D14</f>
        <v>0</v>
      </c>
      <c r="CJ29" s="10">
        <f>Commandes!CJ9*CONFIG!$D14</f>
        <v>0</v>
      </c>
      <c r="CK29" s="10">
        <f>Commandes!CK9*CONFIG!$D14</f>
        <v>0</v>
      </c>
      <c r="CL29" s="10">
        <f>Commandes!CL9*CONFIG!$D14</f>
        <v>0</v>
      </c>
      <c r="CM29" s="10">
        <f>Commandes!CM9*CONFIG!$D14</f>
        <v>0</v>
      </c>
      <c r="CN29" s="10">
        <f>Commandes!CN9*CONFIG!$D14</f>
        <v>0</v>
      </c>
      <c r="CO29" s="10">
        <f>Commandes!CO9*CONFIG!$D14</f>
        <v>0</v>
      </c>
      <c r="CP29" s="10">
        <f>Commandes!CP9*CONFIG!$D14</f>
        <v>0</v>
      </c>
      <c r="CQ29" s="10">
        <f>Commandes!CQ9*CONFIG!$D14</f>
        <v>0</v>
      </c>
      <c r="CR29" s="10">
        <f>Commandes!CR9*CONFIG!$D14</f>
        <v>0</v>
      </c>
      <c r="CS29" s="10">
        <f>Commandes!CS9*CONFIG!$D14</f>
        <v>0</v>
      </c>
      <c r="CT29" s="10">
        <f>Commandes!CT9*CONFIG!$D14</f>
        <v>0</v>
      </c>
      <c r="CU29" s="10">
        <f>Commandes!CU9*CONFIG!$D14</f>
        <v>0</v>
      </c>
      <c r="CV29" s="10">
        <f>Commandes!CV9*CONFIG!$D14</f>
        <v>0</v>
      </c>
      <c r="CW29" s="10">
        <f>Commandes!CW9*CONFIG!$D14</f>
        <v>0</v>
      </c>
      <c r="CX29" s="10">
        <f>Commandes!CX9*CONFIG!$D14</f>
        <v>0</v>
      </c>
      <c r="CY29" s="10">
        <f>Commandes!CY9*CONFIG!$D14</f>
        <v>0</v>
      </c>
      <c r="CZ29" s="10">
        <f>Commandes!CZ9*CONFIG!$D14</f>
        <v>0</v>
      </c>
      <c r="DA29" s="10">
        <f>Commandes!DA9*CONFIG!$D14</f>
        <v>0</v>
      </c>
      <c r="DB29" s="10">
        <f>Commandes!DB9*CONFIG!$D14</f>
        <v>0</v>
      </c>
      <c r="DC29" s="10">
        <f>Commandes!DC9*CONFIG!$D14</f>
        <v>0</v>
      </c>
      <c r="DD29" s="10">
        <f>Commandes!DD9*CONFIG!$D14</f>
        <v>0</v>
      </c>
      <c r="DE29" s="10">
        <f>Commandes!DE9*CONFIG!$D14</f>
        <v>0</v>
      </c>
      <c r="DF29" s="10">
        <f>Commandes!DF9*CONFIG!$D14</f>
        <v>0</v>
      </c>
      <c r="DG29" s="10">
        <f>Commandes!DG9*CONFIG!$D14</f>
        <v>0</v>
      </c>
    </row>
    <row r="30">
      <c r="C30" s="6">
        <f>CONFIG!$C$15</f>
        <v>0</v>
      </c>
      <c r="D30" s="10">
        <f>Commandes!D10*CONFIG!$D15</f>
        <v>0</v>
      </c>
      <c r="E30" s="10">
        <f>Commandes!E10*CONFIG!$D15</f>
        <v>0</v>
      </c>
      <c r="F30" s="10">
        <f>Commandes!F10*CONFIG!$D15</f>
        <v>0</v>
      </c>
      <c r="G30" s="10">
        <f>Commandes!G10*CONFIG!$D15</f>
        <v>0</v>
      </c>
      <c r="H30" s="10">
        <f>Commandes!H10*CONFIG!$D15</f>
        <v>0</v>
      </c>
      <c r="I30" s="10">
        <f>Commandes!I10*CONFIG!$D15</f>
        <v>0</v>
      </c>
      <c r="J30" s="10">
        <f>Commandes!J10*CONFIG!$D15</f>
        <v>0</v>
      </c>
      <c r="K30" s="10">
        <f>Commandes!K10*CONFIG!$D15</f>
        <v>0</v>
      </c>
      <c r="L30" s="10">
        <f>Commandes!L10*CONFIG!$D15</f>
        <v>0</v>
      </c>
      <c r="M30" s="10">
        <f>Commandes!M10*CONFIG!$D15</f>
        <v>0</v>
      </c>
      <c r="N30" s="10">
        <f>Commandes!N10*CONFIG!$D15</f>
        <v>0</v>
      </c>
      <c r="O30" s="10">
        <f>Commandes!O10*CONFIG!$D15</f>
        <v>0</v>
      </c>
      <c r="P30" s="10">
        <f>Commandes!P10*CONFIG!$D15</f>
        <v>0</v>
      </c>
      <c r="Q30" s="10">
        <f>Commandes!Q10*CONFIG!$D15</f>
        <v>0</v>
      </c>
      <c r="R30" s="10">
        <f>Commandes!R10*CONFIG!$D15</f>
        <v>0</v>
      </c>
      <c r="S30" s="10">
        <f>Commandes!S10*CONFIG!$D15</f>
        <v>0</v>
      </c>
      <c r="T30" s="10">
        <f>Commandes!T10*CONFIG!$D15</f>
        <v>0</v>
      </c>
      <c r="U30" s="10">
        <f>Commandes!U10*CONFIG!$D15</f>
        <v>0</v>
      </c>
      <c r="V30" s="10">
        <f>Commandes!V10*CONFIG!$D15</f>
        <v>0</v>
      </c>
      <c r="W30" s="10">
        <f>Commandes!W10*CONFIG!$D15</f>
        <v>0</v>
      </c>
      <c r="X30" s="10">
        <f>Commandes!X10*CONFIG!$D15</f>
        <v>0</v>
      </c>
      <c r="Y30" s="10">
        <f>Commandes!Y10*CONFIG!$D15</f>
        <v>0</v>
      </c>
      <c r="Z30" s="10">
        <f>Commandes!Z10*CONFIG!$D15</f>
        <v>0</v>
      </c>
      <c r="AA30" s="10">
        <f>Commandes!AA10*CONFIG!$D15</f>
        <v>0</v>
      </c>
      <c r="AB30" s="10">
        <f>Commandes!AB10*CONFIG!$D15</f>
        <v>0</v>
      </c>
      <c r="AC30" s="10">
        <f>Commandes!AC10*CONFIG!$D15</f>
        <v>0</v>
      </c>
      <c r="AD30" s="10">
        <f>Commandes!AD10*CONFIG!$D15</f>
        <v>0</v>
      </c>
      <c r="AE30" s="10">
        <f>Commandes!AE10*CONFIG!$D15</f>
        <v>0</v>
      </c>
      <c r="AF30" s="10">
        <f>Commandes!AF10*CONFIG!$D15</f>
        <v>0</v>
      </c>
      <c r="AG30" s="10">
        <f>Commandes!AG10*CONFIG!$D15</f>
        <v>0</v>
      </c>
      <c r="AH30" s="10">
        <f>Commandes!AH10*CONFIG!$D15</f>
        <v>0</v>
      </c>
      <c r="AI30" s="10">
        <f>Commandes!AI10*CONFIG!$D15</f>
        <v>0</v>
      </c>
      <c r="AJ30" s="10">
        <f>Commandes!AJ10*CONFIG!$D15</f>
        <v>0</v>
      </c>
      <c r="AK30" s="10">
        <f>Commandes!AK10*CONFIG!$D15</f>
        <v>0</v>
      </c>
      <c r="AL30" s="10">
        <f>Commandes!AL10*CONFIG!$D15</f>
        <v>0</v>
      </c>
      <c r="AM30" s="10">
        <f>Commandes!AM10*CONFIG!$D15</f>
        <v>0</v>
      </c>
      <c r="AN30" s="10">
        <f>Commandes!AN10*CONFIG!$D15</f>
        <v>0</v>
      </c>
      <c r="AO30" s="10">
        <f>Commandes!AO10*CONFIG!$D15</f>
        <v>0</v>
      </c>
      <c r="AP30" s="10">
        <f>Commandes!AP10*CONFIG!$D15</f>
        <v>0</v>
      </c>
      <c r="AQ30" s="10">
        <f>Commandes!AQ10*CONFIG!$D15</f>
        <v>0</v>
      </c>
      <c r="AR30" s="10">
        <f>Commandes!AR10*CONFIG!$D15</f>
        <v>0</v>
      </c>
      <c r="AS30" s="10">
        <f>Commandes!AS10*CONFIG!$D15</f>
        <v>0</v>
      </c>
      <c r="AT30" s="10">
        <f>Commandes!AT10*CONFIG!$D15</f>
        <v>0</v>
      </c>
      <c r="AU30" s="10">
        <f>Commandes!AU10*CONFIG!$D15</f>
        <v>0</v>
      </c>
      <c r="AV30" s="10">
        <f>Commandes!AV10*CONFIG!$D15</f>
        <v>0</v>
      </c>
      <c r="AW30" s="10">
        <f>Commandes!AW10*CONFIG!$D15</f>
        <v>0</v>
      </c>
      <c r="AX30" s="10">
        <f>Commandes!AX10*CONFIG!$D15</f>
        <v>0</v>
      </c>
      <c r="AY30" s="10">
        <f>Commandes!AY10*CONFIG!$D15</f>
        <v>0</v>
      </c>
      <c r="AZ30" s="10">
        <f>Commandes!AZ10*CONFIG!$D15</f>
        <v>0</v>
      </c>
      <c r="BA30" s="10">
        <f>Commandes!BA10*CONFIG!$D15</f>
        <v>0</v>
      </c>
      <c r="BB30" s="10">
        <f>Commandes!BB10*CONFIG!$D15</f>
        <v>0</v>
      </c>
      <c r="BC30" s="10">
        <f>Commandes!BC10*CONFIG!$D15</f>
        <v>0</v>
      </c>
      <c r="BD30" s="10">
        <f>Commandes!BD10*CONFIG!$D15</f>
        <v>0</v>
      </c>
      <c r="BE30" s="10">
        <f>Commandes!BE10*CONFIG!$D15</f>
        <v>0</v>
      </c>
      <c r="BF30" s="10">
        <f>Commandes!BF10*CONFIG!$D15</f>
        <v>0</v>
      </c>
      <c r="BG30" s="10">
        <f>Commandes!BG10*CONFIG!$D15</f>
        <v>0</v>
      </c>
      <c r="BH30" s="10">
        <f>Commandes!BH10*CONFIG!$D15</f>
        <v>0</v>
      </c>
      <c r="BI30" s="10">
        <f>Commandes!BI10*CONFIG!$D15</f>
        <v>0</v>
      </c>
      <c r="BJ30" s="10">
        <f>Commandes!BJ10*CONFIG!$D15</f>
        <v>0</v>
      </c>
      <c r="BK30" s="10">
        <f>Commandes!BK10*CONFIG!$D15</f>
        <v>0</v>
      </c>
      <c r="BL30" s="10">
        <f>Commandes!BL10*CONFIG!$D15</f>
        <v>0</v>
      </c>
      <c r="BM30" s="10">
        <f>Commandes!BM10*CONFIG!$D15</f>
        <v>0</v>
      </c>
      <c r="BN30" s="10">
        <f>Commandes!BN10*CONFIG!$D15</f>
        <v>0</v>
      </c>
      <c r="BO30" s="10">
        <f>Commandes!BO10*CONFIG!$D15</f>
        <v>0</v>
      </c>
      <c r="BP30" s="10">
        <f>Commandes!BP10*CONFIG!$D15</f>
        <v>0</v>
      </c>
      <c r="BQ30" s="10">
        <f>Commandes!BQ10*CONFIG!$D15</f>
        <v>0</v>
      </c>
      <c r="BR30" s="10">
        <f>Commandes!BR10*CONFIG!$D15</f>
        <v>0</v>
      </c>
      <c r="BS30" s="10">
        <f>Commandes!BS10*CONFIG!$D15</f>
        <v>0</v>
      </c>
      <c r="BT30" s="10">
        <f>Commandes!BT10*CONFIG!$D15</f>
        <v>0</v>
      </c>
      <c r="BU30" s="10">
        <f>Commandes!BU10*CONFIG!$D15</f>
        <v>0</v>
      </c>
      <c r="BV30" s="10">
        <f>Commandes!BV10*CONFIG!$D15</f>
        <v>0</v>
      </c>
      <c r="BW30" s="10">
        <f>Commandes!BW10*CONFIG!$D15</f>
        <v>0</v>
      </c>
      <c r="BX30" s="10">
        <f>Commandes!BX10*CONFIG!$D15</f>
        <v>0</v>
      </c>
      <c r="BY30" s="10">
        <f>Commandes!BY10*CONFIG!$D15</f>
        <v>0</v>
      </c>
      <c r="BZ30" s="10">
        <f>Commandes!BZ10*CONFIG!$D15</f>
        <v>0</v>
      </c>
      <c r="CA30" s="10">
        <f>Commandes!CA10*CONFIG!$D15</f>
        <v>0</v>
      </c>
      <c r="CB30" s="10">
        <f>Commandes!CB10*CONFIG!$D15</f>
        <v>0</v>
      </c>
      <c r="CC30" s="10">
        <f>Commandes!CC10*CONFIG!$D15</f>
        <v>0</v>
      </c>
      <c r="CD30" s="10">
        <f>Commandes!CD10*CONFIG!$D15</f>
        <v>0</v>
      </c>
      <c r="CE30" s="10">
        <f>Commandes!CE10*CONFIG!$D15</f>
        <v>0</v>
      </c>
      <c r="CF30" s="10">
        <f>Commandes!CF10*CONFIG!$D15</f>
        <v>0</v>
      </c>
      <c r="CG30" s="10">
        <f>Commandes!CG10*CONFIG!$D15</f>
        <v>0</v>
      </c>
      <c r="CH30" s="10">
        <f>Commandes!CH10*CONFIG!$D15</f>
        <v>0</v>
      </c>
      <c r="CI30" s="10">
        <f>Commandes!CI10*CONFIG!$D15</f>
        <v>0</v>
      </c>
      <c r="CJ30" s="10">
        <f>Commandes!CJ10*CONFIG!$D15</f>
        <v>0</v>
      </c>
      <c r="CK30" s="10">
        <f>Commandes!CK10*CONFIG!$D15</f>
        <v>0</v>
      </c>
      <c r="CL30" s="10">
        <f>Commandes!CL10*CONFIG!$D15</f>
        <v>0</v>
      </c>
      <c r="CM30" s="10">
        <f>Commandes!CM10*CONFIG!$D15</f>
        <v>0</v>
      </c>
      <c r="CN30" s="10">
        <f>Commandes!CN10*CONFIG!$D15</f>
        <v>0</v>
      </c>
      <c r="CO30" s="10">
        <f>Commandes!CO10*CONFIG!$D15</f>
        <v>0</v>
      </c>
      <c r="CP30" s="10">
        <f>Commandes!CP10*CONFIG!$D15</f>
        <v>0</v>
      </c>
      <c r="CQ30" s="10">
        <f>Commandes!CQ10*CONFIG!$D15</f>
        <v>0</v>
      </c>
      <c r="CR30" s="10">
        <f>Commandes!CR10*CONFIG!$D15</f>
        <v>0</v>
      </c>
      <c r="CS30" s="10">
        <f>Commandes!CS10*CONFIG!$D15</f>
        <v>0</v>
      </c>
      <c r="CT30" s="10">
        <f>Commandes!CT10*CONFIG!$D15</f>
        <v>0</v>
      </c>
      <c r="CU30" s="10">
        <f>Commandes!CU10*CONFIG!$D15</f>
        <v>0</v>
      </c>
      <c r="CV30" s="10">
        <f>Commandes!CV10*CONFIG!$D15</f>
        <v>0</v>
      </c>
      <c r="CW30" s="10">
        <f>Commandes!CW10*CONFIG!$D15</f>
        <v>0</v>
      </c>
      <c r="CX30" s="10">
        <f>Commandes!CX10*CONFIG!$D15</f>
        <v>0</v>
      </c>
      <c r="CY30" s="10">
        <f>Commandes!CY10*CONFIG!$D15</f>
        <v>0</v>
      </c>
      <c r="CZ30" s="10">
        <f>Commandes!CZ10*CONFIG!$D15</f>
        <v>0</v>
      </c>
      <c r="DA30" s="10">
        <f>Commandes!DA10*CONFIG!$D15</f>
        <v>0</v>
      </c>
      <c r="DB30" s="10">
        <f>Commandes!DB10*CONFIG!$D15</f>
        <v>0</v>
      </c>
      <c r="DC30" s="10">
        <f>Commandes!DC10*CONFIG!$D15</f>
        <v>0</v>
      </c>
      <c r="DD30" s="10">
        <f>Commandes!DD10*CONFIG!$D15</f>
        <v>0</v>
      </c>
      <c r="DE30" s="10">
        <f>Commandes!DE10*CONFIG!$D15</f>
        <v>0</v>
      </c>
      <c r="DF30" s="10">
        <f>Commandes!DF10*CONFIG!$D15</f>
        <v>0</v>
      </c>
      <c r="DG30" s="10">
        <f>Commandes!DG10*CONFIG!$D15</f>
        <v>0</v>
      </c>
    </row>
    <row r="31">
      <c r="C31" s="6">
        <f>CONFIG!$C$16</f>
        <v>0</v>
      </c>
      <c r="D31" s="10">
        <f>Commandes!D11*CONFIG!$D16</f>
        <v>0</v>
      </c>
      <c r="E31" s="10">
        <f>Commandes!E11*CONFIG!$D16</f>
        <v>0</v>
      </c>
      <c r="F31" s="10">
        <f>Commandes!F11*CONFIG!$D16</f>
        <v>0</v>
      </c>
      <c r="G31" s="10">
        <f>Commandes!G11*CONFIG!$D16</f>
        <v>0</v>
      </c>
      <c r="H31" s="10">
        <f>Commandes!H11*CONFIG!$D16</f>
        <v>0</v>
      </c>
      <c r="I31" s="10">
        <f>Commandes!I11*CONFIG!$D16</f>
        <v>0</v>
      </c>
      <c r="J31" s="10">
        <f>Commandes!J11*CONFIG!$D16</f>
        <v>0</v>
      </c>
      <c r="K31" s="10">
        <f>Commandes!K11*CONFIG!$D16</f>
        <v>0</v>
      </c>
      <c r="L31" s="10">
        <f>Commandes!L11*CONFIG!$D16</f>
        <v>0</v>
      </c>
      <c r="M31" s="10">
        <f>Commandes!M11*CONFIG!$D16</f>
        <v>0</v>
      </c>
      <c r="N31" s="10">
        <f>Commandes!N11*CONFIG!$D16</f>
        <v>0</v>
      </c>
      <c r="O31" s="10">
        <f>Commandes!O11*CONFIG!$D16</f>
        <v>0</v>
      </c>
      <c r="P31" s="10">
        <f>Commandes!P11*CONFIG!$D16</f>
        <v>0</v>
      </c>
      <c r="Q31" s="10">
        <f>Commandes!Q11*CONFIG!$D16</f>
        <v>0</v>
      </c>
      <c r="R31" s="10">
        <f>Commandes!R11*CONFIG!$D16</f>
        <v>0</v>
      </c>
      <c r="S31" s="10">
        <f>Commandes!S11*CONFIG!$D16</f>
        <v>0</v>
      </c>
      <c r="T31" s="10">
        <f>Commandes!T11*CONFIG!$D16</f>
        <v>0</v>
      </c>
      <c r="U31" s="10">
        <f>Commandes!U11*CONFIG!$D16</f>
        <v>0</v>
      </c>
      <c r="V31" s="10">
        <f>Commandes!V11*CONFIG!$D16</f>
        <v>0</v>
      </c>
      <c r="W31" s="10">
        <f>Commandes!W11*CONFIG!$D16</f>
        <v>0</v>
      </c>
      <c r="X31" s="10">
        <f>Commandes!X11*CONFIG!$D16</f>
        <v>0</v>
      </c>
      <c r="Y31" s="10">
        <f>Commandes!Y11*CONFIG!$D16</f>
        <v>0</v>
      </c>
      <c r="Z31" s="10">
        <f>Commandes!Z11*CONFIG!$D16</f>
        <v>0</v>
      </c>
      <c r="AA31" s="10">
        <f>Commandes!AA11*CONFIG!$D16</f>
        <v>0</v>
      </c>
      <c r="AB31" s="10">
        <f>Commandes!AB11*CONFIG!$D16</f>
        <v>0</v>
      </c>
      <c r="AC31" s="10">
        <f>Commandes!AC11*CONFIG!$D16</f>
        <v>0</v>
      </c>
      <c r="AD31" s="10">
        <f>Commandes!AD11*CONFIG!$D16</f>
        <v>0</v>
      </c>
      <c r="AE31" s="10">
        <f>Commandes!AE11*CONFIG!$D16</f>
        <v>0</v>
      </c>
      <c r="AF31" s="10">
        <f>Commandes!AF11*CONFIG!$D16</f>
        <v>0</v>
      </c>
      <c r="AG31" s="10">
        <f>Commandes!AG11*CONFIG!$D16</f>
        <v>0</v>
      </c>
      <c r="AH31" s="10">
        <f>Commandes!AH11*CONFIG!$D16</f>
        <v>0</v>
      </c>
      <c r="AI31" s="10">
        <f>Commandes!AI11*CONFIG!$D16</f>
        <v>0</v>
      </c>
      <c r="AJ31" s="10">
        <f>Commandes!AJ11*CONFIG!$D16</f>
        <v>0</v>
      </c>
      <c r="AK31" s="10">
        <f>Commandes!AK11*CONFIG!$D16</f>
        <v>0</v>
      </c>
      <c r="AL31" s="10">
        <f>Commandes!AL11*CONFIG!$D16</f>
        <v>0</v>
      </c>
      <c r="AM31" s="10">
        <f>Commandes!AM11*CONFIG!$D16</f>
        <v>0</v>
      </c>
      <c r="AN31" s="10">
        <f>Commandes!AN11*CONFIG!$D16</f>
        <v>0</v>
      </c>
      <c r="AO31" s="10">
        <f>Commandes!AO11*CONFIG!$D16</f>
        <v>0</v>
      </c>
      <c r="AP31" s="10">
        <f>Commandes!AP11*CONFIG!$D16</f>
        <v>0</v>
      </c>
      <c r="AQ31" s="10">
        <f>Commandes!AQ11*CONFIG!$D16</f>
        <v>0</v>
      </c>
      <c r="AR31" s="10">
        <f>Commandes!AR11*CONFIG!$D16</f>
        <v>0</v>
      </c>
      <c r="AS31" s="10">
        <f>Commandes!AS11*CONFIG!$D16</f>
        <v>0</v>
      </c>
      <c r="AT31" s="10">
        <f>Commandes!AT11*CONFIG!$D16</f>
        <v>0</v>
      </c>
      <c r="AU31" s="10">
        <f>Commandes!AU11*CONFIG!$D16</f>
        <v>0</v>
      </c>
      <c r="AV31" s="10">
        <f>Commandes!AV11*CONFIG!$D16</f>
        <v>0</v>
      </c>
      <c r="AW31" s="10">
        <f>Commandes!AW11*CONFIG!$D16</f>
        <v>0</v>
      </c>
      <c r="AX31" s="10">
        <f>Commandes!AX11*CONFIG!$D16</f>
        <v>0</v>
      </c>
      <c r="AY31" s="10">
        <f>Commandes!AY11*CONFIG!$D16</f>
        <v>0</v>
      </c>
      <c r="AZ31" s="10">
        <f>Commandes!AZ11*CONFIG!$D16</f>
        <v>0</v>
      </c>
      <c r="BA31" s="10">
        <f>Commandes!BA11*CONFIG!$D16</f>
        <v>0</v>
      </c>
      <c r="BB31" s="10">
        <f>Commandes!BB11*CONFIG!$D16</f>
        <v>0</v>
      </c>
      <c r="BC31" s="10">
        <f>Commandes!BC11*CONFIG!$D16</f>
        <v>0</v>
      </c>
      <c r="BD31" s="10">
        <f>Commandes!BD11*CONFIG!$D16</f>
        <v>0</v>
      </c>
      <c r="BE31" s="10">
        <f>Commandes!BE11*CONFIG!$D16</f>
        <v>0</v>
      </c>
      <c r="BF31" s="10">
        <f>Commandes!BF11*CONFIG!$D16</f>
        <v>0</v>
      </c>
      <c r="BG31" s="10">
        <f>Commandes!BG11*CONFIG!$D16</f>
        <v>0</v>
      </c>
      <c r="BH31" s="10">
        <f>Commandes!BH11*CONFIG!$D16</f>
        <v>0</v>
      </c>
      <c r="BI31" s="10">
        <f>Commandes!BI11*CONFIG!$D16</f>
        <v>0</v>
      </c>
      <c r="BJ31" s="10">
        <f>Commandes!BJ11*CONFIG!$D16</f>
        <v>0</v>
      </c>
      <c r="BK31" s="10">
        <f>Commandes!BK11*CONFIG!$D16</f>
        <v>0</v>
      </c>
      <c r="BL31" s="10">
        <f>Commandes!BL11*CONFIG!$D16</f>
        <v>0</v>
      </c>
      <c r="BM31" s="10">
        <f>Commandes!BM11*CONFIG!$D16</f>
        <v>0</v>
      </c>
      <c r="BN31" s="10">
        <f>Commandes!BN11*CONFIG!$D16</f>
        <v>0</v>
      </c>
      <c r="BO31" s="10">
        <f>Commandes!BO11*CONFIG!$D16</f>
        <v>0</v>
      </c>
      <c r="BP31" s="10">
        <f>Commandes!BP11*CONFIG!$D16</f>
        <v>0</v>
      </c>
      <c r="BQ31" s="10">
        <f>Commandes!BQ11*CONFIG!$D16</f>
        <v>0</v>
      </c>
      <c r="BR31" s="10">
        <f>Commandes!BR11*CONFIG!$D16</f>
        <v>0</v>
      </c>
      <c r="BS31" s="10">
        <f>Commandes!BS11*CONFIG!$D16</f>
        <v>0</v>
      </c>
      <c r="BT31" s="10">
        <f>Commandes!BT11*CONFIG!$D16</f>
        <v>0</v>
      </c>
      <c r="BU31" s="10">
        <f>Commandes!BU11*CONFIG!$D16</f>
        <v>0</v>
      </c>
      <c r="BV31" s="10">
        <f>Commandes!BV11*CONFIG!$D16</f>
        <v>0</v>
      </c>
      <c r="BW31" s="10">
        <f>Commandes!BW11*CONFIG!$D16</f>
        <v>0</v>
      </c>
      <c r="BX31" s="10">
        <f>Commandes!BX11*CONFIG!$D16</f>
        <v>0</v>
      </c>
      <c r="BY31" s="10">
        <f>Commandes!BY11*CONFIG!$D16</f>
        <v>0</v>
      </c>
      <c r="BZ31" s="10">
        <f>Commandes!BZ11*CONFIG!$D16</f>
        <v>0</v>
      </c>
      <c r="CA31" s="10">
        <f>Commandes!CA11*CONFIG!$D16</f>
        <v>0</v>
      </c>
      <c r="CB31" s="10">
        <f>Commandes!CB11*CONFIG!$D16</f>
        <v>0</v>
      </c>
      <c r="CC31" s="10">
        <f>Commandes!CC11*CONFIG!$D16</f>
        <v>0</v>
      </c>
      <c r="CD31" s="10">
        <f>Commandes!CD11*CONFIG!$D16</f>
        <v>0</v>
      </c>
      <c r="CE31" s="10">
        <f>Commandes!CE11*CONFIG!$D16</f>
        <v>0</v>
      </c>
      <c r="CF31" s="10">
        <f>Commandes!CF11*CONFIG!$D16</f>
        <v>0</v>
      </c>
      <c r="CG31" s="10">
        <f>Commandes!CG11*CONFIG!$D16</f>
        <v>0</v>
      </c>
      <c r="CH31" s="10">
        <f>Commandes!CH11*CONFIG!$D16</f>
        <v>0</v>
      </c>
      <c r="CI31" s="10">
        <f>Commandes!CI11*CONFIG!$D16</f>
        <v>0</v>
      </c>
      <c r="CJ31" s="10">
        <f>Commandes!CJ11*CONFIG!$D16</f>
        <v>0</v>
      </c>
      <c r="CK31" s="10">
        <f>Commandes!CK11*CONFIG!$D16</f>
        <v>0</v>
      </c>
      <c r="CL31" s="10">
        <f>Commandes!CL11*CONFIG!$D16</f>
        <v>0</v>
      </c>
      <c r="CM31" s="10">
        <f>Commandes!CM11*CONFIG!$D16</f>
        <v>0</v>
      </c>
      <c r="CN31" s="10">
        <f>Commandes!CN11*CONFIG!$D16</f>
        <v>0</v>
      </c>
      <c r="CO31" s="10">
        <f>Commandes!CO11*CONFIG!$D16</f>
        <v>0</v>
      </c>
      <c r="CP31" s="10">
        <f>Commandes!CP11*CONFIG!$D16</f>
        <v>0</v>
      </c>
      <c r="CQ31" s="10">
        <f>Commandes!CQ11*CONFIG!$D16</f>
        <v>0</v>
      </c>
      <c r="CR31" s="10">
        <f>Commandes!CR11*CONFIG!$D16</f>
        <v>0</v>
      </c>
      <c r="CS31" s="10">
        <f>Commandes!CS11*CONFIG!$D16</f>
        <v>0</v>
      </c>
      <c r="CT31" s="10">
        <f>Commandes!CT11*CONFIG!$D16</f>
        <v>0</v>
      </c>
      <c r="CU31" s="10">
        <f>Commandes!CU11*CONFIG!$D16</f>
        <v>0</v>
      </c>
      <c r="CV31" s="10">
        <f>Commandes!CV11*CONFIG!$D16</f>
        <v>0</v>
      </c>
      <c r="CW31" s="10">
        <f>Commandes!CW11*CONFIG!$D16</f>
        <v>0</v>
      </c>
      <c r="CX31" s="10">
        <f>Commandes!CX11*CONFIG!$D16</f>
        <v>0</v>
      </c>
      <c r="CY31" s="10">
        <f>Commandes!CY11*CONFIG!$D16</f>
        <v>0</v>
      </c>
      <c r="CZ31" s="10">
        <f>Commandes!CZ11*CONFIG!$D16</f>
        <v>0</v>
      </c>
      <c r="DA31" s="10">
        <f>Commandes!DA11*CONFIG!$D16</f>
        <v>0</v>
      </c>
      <c r="DB31" s="10">
        <f>Commandes!DB11*CONFIG!$D16</f>
        <v>0</v>
      </c>
      <c r="DC31" s="10">
        <f>Commandes!DC11*CONFIG!$D16</f>
        <v>0</v>
      </c>
      <c r="DD31" s="10">
        <f>Commandes!DD11*CONFIG!$D16</f>
        <v>0</v>
      </c>
      <c r="DE31" s="10">
        <f>Commandes!DE11*CONFIG!$D16</f>
        <v>0</v>
      </c>
      <c r="DF31" s="10">
        <f>Commandes!DF11*CONFIG!$D16</f>
        <v>0</v>
      </c>
      <c r="DG31" s="10">
        <f>Commandes!DG11*CONFIG!$D16</f>
        <v>0</v>
      </c>
    </row>
    <row r="32">
      <c r="C32" s="6">
        <f>CONFIG!$C$17</f>
        <v>0</v>
      </c>
      <c r="D32" s="10">
        <f>Commandes!D12*CONFIG!$D17</f>
        <v>0</v>
      </c>
      <c r="E32" s="10">
        <f>Commandes!E12*CONFIG!$D17</f>
        <v>0</v>
      </c>
      <c r="F32" s="10">
        <f>Commandes!F12*CONFIG!$D17</f>
        <v>0</v>
      </c>
      <c r="G32" s="10">
        <f>Commandes!G12*CONFIG!$D17</f>
        <v>0</v>
      </c>
      <c r="H32" s="10">
        <f>Commandes!H12*CONFIG!$D17</f>
        <v>0</v>
      </c>
      <c r="I32" s="10">
        <f>Commandes!I12*CONFIG!$D17</f>
        <v>0</v>
      </c>
      <c r="J32" s="10">
        <f>Commandes!J12*CONFIG!$D17</f>
        <v>0</v>
      </c>
      <c r="K32" s="10">
        <f>Commandes!K12*CONFIG!$D17</f>
        <v>0</v>
      </c>
      <c r="L32" s="10">
        <f>Commandes!L12*CONFIG!$D17</f>
        <v>0</v>
      </c>
      <c r="M32" s="10">
        <f>Commandes!M12*CONFIG!$D17</f>
        <v>0</v>
      </c>
      <c r="N32" s="10">
        <f>Commandes!N12*CONFIG!$D17</f>
        <v>0</v>
      </c>
      <c r="O32" s="10">
        <f>Commandes!O12*CONFIG!$D17</f>
        <v>0</v>
      </c>
      <c r="P32" s="10">
        <f>Commandes!P12*CONFIG!$D17</f>
        <v>0</v>
      </c>
      <c r="Q32" s="10">
        <f>Commandes!Q12*CONFIG!$D17</f>
        <v>0</v>
      </c>
      <c r="R32" s="10">
        <f>Commandes!R12*CONFIG!$D17</f>
        <v>0</v>
      </c>
      <c r="S32" s="10">
        <f>Commandes!S12*CONFIG!$D17</f>
        <v>0</v>
      </c>
      <c r="T32" s="10">
        <f>Commandes!T12*CONFIG!$D17</f>
        <v>0</v>
      </c>
      <c r="U32" s="10">
        <f>Commandes!U12*CONFIG!$D17</f>
        <v>0</v>
      </c>
      <c r="V32" s="10">
        <f>Commandes!V12*CONFIG!$D17</f>
        <v>0</v>
      </c>
      <c r="W32" s="10">
        <f>Commandes!W12*CONFIG!$D17</f>
        <v>0</v>
      </c>
      <c r="X32" s="10">
        <f>Commandes!X12*CONFIG!$D17</f>
        <v>0</v>
      </c>
      <c r="Y32" s="10">
        <f>Commandes!Y12*CONFIG!$D17</f>
        <v>0</v>
      </c>
      <c r="Z32" s="10">
        <f>Commandes!Z12*CONFIG!$D17</f>
        <v>0</v>
      </c>
      <c r="AA32" s="10">
        <f>Commandes!AA12*CONFIG!$D17</f>
        <v>0</v>
      </c>
      <c r="AB32" s="10">
        <f>Commandes!AB12*CONFIG!$D17</f>
        <v>0</v>
      </c>
      <c r="AC32" s="10">
        <f>Commandes!AC12*CONFIG!$D17</f>
        <v>0</v>
      </c>
      <c r="AD32" s="10">
        <f>Commandes!AD12*CONFIG!$D17</f>
        <v>0</v>
      </c>
      <c r="AE32" s="10">
        <f>Commandes!AE12*CONFIG!$D17</f>
        <v>0</v>
      </c>
      <c r="AF32" s="10">
        <f>Commandes!AF12*CONFIG!$D17</f>
        <v>0</v>
      </c>
      <c r="AG32" s="10">
        <f>Commandes!AG12*CONFIG!$D17</f>
        <v>0</v>
      </c>
      <c r="AH32" s="10">
        <f>Commandes!AH12*CONFIG!$D17</f>
        <v>0</v>
      </c>
      <c r="AI32" s="10">
        <f>Commandes!AI12*CONFIG!$D17</f>
        <v>0</v>
      </c>
      <c r="AJ32" s="10">
        <f>Commandes!AJ12*CONFIG!$D17</f>
        <v>0</v>
      </c>
      <c r="AK32" s="10">
        <f>Commandes!AK12*CONFIG!$D17</f>
        <v>0</v>
      </c>
      <c r="AL32" s="10">
        <f>Commandes!AL12*CONFIG!$D17</f>
        <v>0</v>
      </c>
      <c r="AM32" s="10">
        <f>Commandes!AM12*CONFIG!$D17</f>
        <v>0</v>
      </c>
      <c r="AN32" s="10">
        <f>Commandes!AN12*CONFIG!$D17</f>
        <v>0</v>
      </c>
      <c r="AO32" s="10">
        <f>Commandes!AO12*CONFIG!$D17</f>
        <v>0</v>
      </c>
      <c r="AP32" s="10">
        <f>Commandes!AP12*CONFIG!$D17</f>
        <v>0</v>
      </c>
      <c r="AQ32" s="10">
        <f>Commandes!AQ12*CONFIG!$D17</f>
        <v>0</v>
      </c>
      <c r="AR32" s="10">
        <f>Commandes!AR12*CONFIG!$D17</f>
        <v>0</v>
      </c>
      <c r="AS32" s="10">
        <f>Commandes!AS12*CONFIG!$D17</f>
        <v>0</v>
      </c>
      <c r="AT32" s="10">
        <f>Commandes!AT12*CONFIG!$D17</f>
        <v>0</v>
      </c>
      <c r="AU32" s="10">
        <f>Commandes!AU12*CONFIG!$D17</f>
        <v>0</v>
      </c>
      <c r="AV32" s="10">
        <f>Commandes!AV12*CONFIG!$D17</f>
        <v>0</v>
      </c>
      <c r="AW32" s="10">
        <f>Commandes!AW12*CONFIG!$D17</f>
        <v>0</v>
      </c>
      <c r="AX32" s="10">
        <f>Commandes!AX12*CONFIG!$D17</f>
        <v>0</v>
      </c>
      <c r="AY32" s="10">
        <f>Commandes!AY12*CONFIG!$D17</f>
        <v>0</v>
      </c>
      <c r="AZ32" s="10">
        <f>Commandes!AZ12*CONFIG!$D17</f>
        <v>0</v>
      </c>
      <c r="BA32" s="10">
        <f>Commandes!BA12*CONFIG!$D17</f>
        <v>0</v>
      </c>
      <c r="BB32" s="10">
        <f>Commandes!BB12*CONFIG!$D17</f>
        <v>0</v>
      </c>
      <c r="BC32" s="10">
        <f>Commandes!BC12*CONFIG!$D17</f>
        <v>0</v>
      </c>
      <c r="BD32" s="10">
        <f>Commandes!BD12*CONFIG!$D17</f>
        <v>0</v>
      </c>
      <c r="BE32" s="10">
        <f>Commandes!BE12*CONFIG!$D17</f>
        <v>0</v>
      </c>
      <c r="BF32" s="10">
        <f>Commandes!BF12*CONFIG!$D17</f>
        <v>0</v>
      </c>
      <c r="BG32" s="10">
        <f>Commandes!BG12*CONFIG!$D17</f>
        <v>0</v>
      </c>
      <c r="BH32" s="10">
        <f>Commandes!BH12*CONFIG!$D17</f>
        <v>0</v>
      </c>
      <c r="BI32" s="10">
        <f>Commandes!BI12*CONFIG!$D17</f>
        <v>0</v>
      </c>
      <c r="BJ32" s="10">
        <f>Commandes!BJ12*CONFIG!$D17</f>
        <v>0</v>
      </c>
      <c r="BK32" s="10">
        <f>Commandes!BK12*CONFIG!$D17</f>
        <v>0</v>
      </c>
      <c r="BL32" s="10">
        <f>Commandes!BL12*CONFIG!$D17</f>
        <v>0</v>
      </c>
      <c r="BM32" s="10">
        <f>Commandes!BM12*CONFIG!$D17</f>
        <v>0</v>
      </c>
      <c r="BN32" s="10">
        <f>Commandes!BN12*CONFIG!$D17</f>
        <v>0</v>
      </c>
      <c r="BO32" s="10">
        <f>Commandes!BO12*CONFIG!$D17</f>
        <v>0</v>
      </c>
      <c r="BP32" s="10">
        <f>Commandes!BP12*CONFIG!$D17</f>
        <v>0</v>
      </c>
      <c r="BQ32" s="10">
        <f>Commandes!BQ12*CONFIG!$D17</f>
        <v>0</v>
      </c>
      <c r="BR32" s="10">
        <f>Commandes!BR12*CONFIG!$D17</f>
        <v>0</v>
      </c>
      <c r="BS32" s="10">
        <f>Commandes!BS12*CONFIG!$D17</f>
        <v>0</v>
      </c>
      <c r="BT32" s="10">
        <f>Commandes!BT12*CONFIG!$D17</f>
        <v>0</v>
      </c>
      <c r="BU32" s="10">
        <f>Commandes!BU12*CONFIG!$D17</f>
        <v>0</v>
      </c>
      <c r="BV32" s="10">
        <f>Commandes!BV12*CONFIG!$D17</f>
        <v>0</v>
      </c>
      <c r="BW32" s="10">
        <f>Commandes!BW12*CONFIG!$D17</f>
        <v>0</v>
      </c>
      <c r="BX32" s="10">
        <f>Commandes!BX12*CONFIG!$D17</f>
        <v>0</v>
      </c>
      <c r="BY32" s="10">
        <f>Commandes!BY12*CONFIG!$D17</f>
        <v>0</v>
      </c>
      <c r="BZ32" s="10">
        <f>Commandes!BZ12*CONFIG!$D17</f>
        <v>0</v>
      </c>
      <c r="CA32" s="10">
        <f>Commandes!CA12*CONFIG!$D17</f>
        <v>0</v>
      </c>
      <c r="CB32" s="10">
        <f>Commandes!CB12*CONFIG!$D17</f>
        <v>0</v>
      </c>
      <c r="CC32" s="10">
        <f>Commandes!CC12*CONFIG!$D17</f>
        <v>0</v>
      </c>
      <c r="CD32" s="10">
        <f>Commandes!CD12*CONFIG!$D17</f>
        <v>0</v>
      </c>
      <c r="CE32" s="10">
        <f>Commandes!CE12*CONFIG!$D17</f>
        <v>0</v>
      </c>
      <c r="CF32" s="10">
        <f>Commandes!CF12*CONFIG!$D17</f>
        <v>0</v>
      </c>
      <c r="CG32" s="10">
        <f>Commandes!CG12*CONFIG!$D17</f>
        <v>0</v>
      </c>
      <c r="CH32" s="10">
        <f>Commandes!CH12*CONFIG!$D17</f>
        <v>0</v>
      </c>
      <c r="CI32" s="10">
        <f>Commandes!CI12*CONFIG!$D17</f>
        <v>0</v>
      </c>
      <c r="CJ32" s="10">
        <f>Commandes!CJ12*CONFIG!$D17</f>
        <v>0</v>
      </c>
      <c r="CK32" s="10">
        <f>Commandes!CK12*CONFIG!$D17</f>
        <v>0</v>
      </c>
      <c r="CL32" s="10">
        <f>Commandes!CL12*CONFIG!$D17</f>
        <v>0</v>
      </c>
      <c r="CM32" s="10">
        <f>Commandes!CM12*CONFIG!$D17</f>
        <v>0</v>
      </c>
      <c r="CN32" s="10">
        <f>Commandes!CN12*CONFIG!$D17</f>
        <v>0</v>
      </c>
      <c r="CO32" s="10">
        <f>Commandes!CO12*CONFIG!$D17</f>
        <v>0</v>
      </c>
      <c r="CP32" s="10">
        <f>Commandes!CP12*CONFIG!$D17</f>
        <v>0</v>
      </c>
      <c r="CQ32" s="10">
        <f>Commandes!CQ12*CONFIG!$D17</f>
        <v>0</v>
      </c>
      <c r="CR32" s="10">
        <f>Commandes!CR12*CONFIG!$D17</f>
        <v>0</v>
      </c>
      <c r="CS32" s="10">
        <f>Commandes!CS12*CONFIG!$D17</f>
        <v>0</v>
      </c>
      <c r="CT32" s="10">
        <f>Commandes!CT12*CONFIG!$D17</f>
        <v>0</v>
      </c>
      <c r="CU32" s="10">
        <f>Commandes!CU12*CONFIG!$D17</f>
        <v>0</v>
      </c>
      <c r="CV32" s="10">
        <f>Commandes!CV12*CONFIG!$D17</f>
        <v>0</v>
      </c>
      <c r="CW32" s="10">
        <f>Commandes!CW12*CONFIG!$D17</f>
        <v>0</v>
      </c>
      <c r="CX32" s="10">
        <f>Commandes!CX12*CONFIG!$D17</f>
        <v>0</v>
      </c>
      <c r="CY32" s="10">
        <f>Commandes!CY12*CONFIG!$D17</f>
        <v>0</v>
      </c>
      <c r="CZ32" s="10">
        <f>Commandes!CZ12*CONFIG!$D17</f>
        <v>0</v>
      </c>
      <c r="DA32" s="10">
        <f>Commandes!DA12*CONFIG!$D17</f>
        <v>0</v>
      </c>
      <c r="DB32" s="10">
        <f>Commandes!DB12*CONFIG!$D17</f>
        <v>0</v>
      </c>
      <c r="DC32" s="10">
        <f>Commandes!DC12*CONFIG!$D17</f>
        <v>0</v>
      </c>
      <c r="DD32" s="10">
        <f>Commandes!DD12*CONFIG!$D17</f>
        <v>0</v>
      </c>
      <c r="DE32" s="10">
        <f>Commandes!DE12*CONFIG!$D17</f>
        <v>0</v>
      </c>
      <c r="DF32" s="10">
        <f>Commandes!DF12*CONFIG!$D17</f>
        <v>0</v>
      </c>
      <c r="DG32" s="10">
        <f>Commandes!DG12*CONFIG!$D17</f>
        <v>0</v>
      </c>
    </row>
    <row r="33">
      <c r="C33" s="6">
        <f>CONFIG!$C$18</f>
        <v>0</v>
      </c>
      <c r="D33" s="10">
        <f>Commandes!D13*CONFIG!$D18</f>
        <v>0</v>
      </c>
      <c r="E33" s="10">
        <f>Commandes!E13*CONFIG!$D18</f>
        <v>0</v>
      </c>
      <c r="F33" s="10">
        <f>Commandes!F13*CONFIG!$D18</f>
        <v>0</v>
      </c>
      <c r="G33" s="10">
        <f>Commandes!G13*CONFIG!$D18</f>
        <v>0</v>
      </c>
      <c r="H33" s="10">
        <f>Commandes!H13*CONFIG!$D18</f>
        <v>0</v>
      </c>
      <c r="I33" s="10">
        <f>Commandes!I13*CONFIG!$D18</f>
        <v>0</v>
      </c>
      <c r="J33" s="10">
        <f>Commandes!J13*CONFIG!$D18</f>
        <v>0</v>
      </c>
      <c r="K33" s="10">
        <f>Commandes!K13*CONFIG!$D18</f>
        <v>0</v>
      </c>
      <c r="L33" s="10">
        <f>Commandes!L13*CONFIG!$D18</f>
        <v>0</v>
      </c>
      <c r="M33" s="10">
        <f>Commandes!M13*CONFIG!$D18</f>
        <v>0</v>
      </c>
      <c r="N33" s="10">
        <f>Commandes!N13*CONFIG!$D18</f>
        <v>0</v>
      </c>
      <c r="O33" s="10">
        <f>Commandes!O13*CONFIG!$D18</f>
        <v>0</v>
      </c>
      <c r="P33" s="10">
        <f>Commandes!P13*CONFIG!$D18</f>
        <v>0</v>
      </c>
      <c r="Q33" s="10">
        <f>Commandes!Q13*CONFIG!$D18</f>
        <v>0</v>
      </c>
      <c r="R33" s="10">
        <f>Commandes!R13*CONFIG!$D18</f>
        <v>0</v>
      </c>
      <c r="S33" s="10">
        <f>Commandes!S13*CONFIG!$D18</f>
        <v>0</v>
      </c>
      <c r="T33" s="10">
        <f>Commandes!T13*CONFIG!$D18</f>
        <v>0</v>
      </c>
      <c r="U33" s="10">
        <f>Commandes!U13*CONFIG!$D18</f>
        <v>0</v>
      </c>
      <c r="V33" s="10">
        <f>Commandes!V13*CONFIG!$D18</f>
        <v>0</v>
      </c>
      <c r="W33" s="10">
        <f>Commandes!W13*CONFIG!$D18</f>
        <v>0</v>
      </c>
      <c r="X33" s="10">
        <f>Commandes!X13*CONFIG!$D18</f>
        <v>0</v>
      </c>
      <c r="Y33" s="10">
        <f>Commandes!Y13*CONFIG!$D18</f>
        <v>0</v>
      </c>
      <c r="Z33" s="10">
        <f>Commandes!Z13*CONFIG!$D18</f>
        <v>0</v>
      </c>
      <c r="AA33" s="10">
        <f>Commandes!AA13*CONFIG!$D18</f>
        <v>0</v>
      </c>
      <c r="AB33" s="10">
        <f>Commandes!AB13*CONFIG!$D18</f>
        <v>0</v>
      </c>
      <c r="AC33" s="10">
        <f>Commandes!AC13*CONFIG!$D18</f>
        <v>0</v>
      </c>
      <c r="AD33" s="10">
        <f>Commandes!AD13*CONFIG!$D18</f>
        <v>0</v>
      </c>
      <c r="AE33" s="10">
        <f>Commandes!AE13*CONFIG!$D18</f>
        <v>0</v>
      </c>
      <c r="AF33" s="10">
        <f>Commandes!AF13*CONFIG!$D18</f>
        <v>0</v>
      </c>
      <c r="AG33" s="10">
        <f>Commandes!AG13*CONFIG!$D18</f>
        <v>0</v>
      </c>
      <c r="AH33" s="10">
        <f>Commandes!AH13*CONFIG!$D18</f>
        <v>0</v>
      </c>
      <c r="AI33" s="10">
        <f>Commandes!AI13*CONFIG!$D18</f>
        <v>0</v>
      </c>
      <c r="AJ33" s="10">
        <f>Commandes!AJ13*CONFIG!$D18</f>
        <v>0</v>
      </c>
      <c r="AK33" s="10">
        <f>Commandes!AK13*CONFIG!$D18</f>
        <v>0</v>
      </c>
      <c r="AL33" s="10">
        <f>Commandes!AL13*CONFIG!$D18</f>
        <v>0</v>
      </c>
      <c r="AM33" s="10">
        <f>Commandes!AM13*CONFIG!$D18</f>
        <v>0</v>
      </c>
      <c r="AN33" s="10">
        <f>Commandes!AN13*CONFIG!$D18</f>
        <v>0</v>
      </c>
      <c r="AO33" s="10">
        <f>Commandes!AO13*CONFIG!$D18</f>
        <v>0</v>
      </c>
      <c r="AP33" s="10">
        <f>Commandes!AP13*CONFIG!$D18</f>
        <v>0</v>
      </c>
      <c r="AQ33" s="10">
        <f>Commandes!AQ13*CONFIG!$D18</f>
        <v>0</v>
      </c>
      <c r="AR33" s="10">
        <f>Commandes!AR13*CONFIG!$D18</f>
        <v>0</v>
      </c>
      <c r="AS33" s="10">
        <f>Commandes!AS13*CONFIG!$D18</f>
        <v>0</v>
      </c>
      <c r="AT33" s="10">
        <f>Commandes!AT13*CONFIG!$D18</f>
        <v>0</v>
      </c>
      <c r="AU33" s="10">
        <f>Commandes!AU13*CONFIG!$D18</f>
        <v>0</v>
      </c>
      <c r="AV33" s="10">
        <f>Commandes!AV13*CONFIG!$D18</f>
        <v>0</v>
      </c>
      <c r="AW33" s="10">
        <f>Commandes!AW13*CONFIG!$D18</f>
        <v>0</v>
      </c>
      <c r="AX33" s="10">
        <f>Commandes!AX13*CONFIG!$D18</f>
        <v>0</v>
      </c>
      <c r="AY33" s="10">
        <f>Commandes!AY13*CONFIG!$D18</f>
        <v>0</v>
      </c>
      <c r="AZ33" s="10">
        <f>Commandes!AZ13*CONFIG!$D18</f>
        <v>0</v>
      </c>
      <c r="BA33" s="10">
        <f>Commandes!BA13*CONFIG!$D18</f>
        <v>0</v>
      </c>
      <c r="BB33" s="10">
        <f>Commandes!BB13*CONFIG!$D18</f>
        <v>0</v>
      </c>
      <c r="BC33" s="10">
        <f>Commandes!BC13*CONFIG!$D18</f>
        <v>0</v>
      </c>
      <c r="BD33" s="10">
        <f>Commandes!BD13*CONFIG!$D18</f>
        <v>0</v>
      </c>
      <c r="BE33" s="10">
        <f>Commandes!BE13*CONFIG!$D18</f>
        <v>0</v>
      </c>
      <c r="BF33" s="10">
        <f>Commandes!BF13*CONFIG!$D18</f>
        <v>0</v>
      </c>
      <c r="BG33" s="10">
        <f>Commandes!BG13*CONFIG!$D18</f>
        <v>0</v>
      </c>
      <c r="BH33" s="10">
        <f>Commandes!BH13*CONFIG!$D18</f>
        <v>0</v>
      </c>
      <c r="BI33" s="10">
        <f>Commandes!BI13*CONFIG!$D18</f>
        <v>0</v>
      </c>
      <c r="BJ33" s="10">
        <f>Commandes!BJ13*CONFIG!$D18</f>
        <v>0</v>
      </c>
      <c r="BK33" s="10">
        <f>Commandes!BK13*CONFIG!$D18</f>
        <v>0</v>
      </c>
      <c r="BL33" s="10">
        <f>Commandes!BL13*CONFIG!$D18</f>
        <v>0</v>
      </c>
      <c r="BM33" s="10">
        <f>Commandes!BM13*CONFIG!$D18</f>
        <v>0</v>
      </c>
      <c r="BN33" s="10">
        <f>Commandes!BN13*CONFIG!$D18</f>
        <v>0</v>
      </c>
      <c r="BO33" s="10">
        <f>Commandes!BO13*CONFIG!$D18</f>
        <v>0</v>
      </c>
      <c r="BP33" s="10">
        <f>Commandes!BP13*CONFIG!$D18</f>
        <v>0</v>
      </c>
      <c r="BQ33" s="10">
        <f>Commandes!BQ13*CONFIG!$D18</f>
        <v>0</v>
      </c>
      <c r="BR33" s="10">
        <f>Commandes!BR13*CONFIG!$D18</f>
        <v>0</v>
      </c>
      <c r="BS33" s="10">
        <f>Commandes!BS13*CONFIG!$D18</f>
        <v>0</v>
      </c>
      <c r="BT33" s="10">
        <f>Commandes!BT13*CONFIG!$D18</f>
        <v>0</v>
      </c>
      <c r="BU33" s="10">
        <f>Commandes!BU13*CONFIG!$D18</f>
        <v>0</v>
      </c>
      <c r="BV33" s="10">
        <f>Commandes!BV13*CONFIG!$D18</f>
        <v>0</v>
      </c>
      <c r="BW33" s="10">
        <f>Commandes!BW13*CONFIG!$D18</f>
        <v>0</v>
      </c>
      <c r="BX33" s="10">
        <f>Commandes!BX13*CONFIG!$D18</f>
        <v>0</v>
      </c>
      <c r="BY33" s="10">
        <f>Commandes!BY13*CONFIG!$D18</f>
        <v>0</v>
      </c>
      <c r="BZ33" s="10">
        <f>Commandes!BZ13*CONFIG!$D18</f>
        <v>0</v>
      </c>
      <c r="CA33" s="10">
        <f>Commandes!CA13*CONFIG!$D18</f>
        <v>0</v>
      </c>
      <c r="CB33" s="10">
        <f>Commandes!CB13*CONFIG!$D18</f>
        <v>0</v>
      </c>
      <c r="CC33" s="10">
        <f>Commandes!CC13*CONFIG!$D18</f>
        <v>0</v>
      </c>
      <c r="CD33" s="10">
        <f>Commandes!CD13*CONFIG!$D18</f>
        <v>0</v>
      </c>
      <c r="CE33" s="10">
        <f>Commandes!CE13*CONFIG!$D18</f>
        <v>0</v>
      </c>
      <c r="CF33" s="10">
        <f>Commandes!CF13*CONFIG!$D18</f>
        <v>0</v>
      </c>
      <c r="CG33" s="10">
        <f>Commandes!CG13*CONFIG!$D18</f>
        <v>0</v>
      </c>
      <c r="CH33" s="10">
        <f>Commandes!CH13*CONFIG!$D18</f>
        <v>0</v>
      </c>
      <c r="CI33" s="10">
        <f>Commandes!CI13*CONFIG!$D18</f>
        <v>0</v>
      </c>
      <c r="CJ33" s="10">
        <f>Commandes!CJ13*CONFIG!$D18</f>
        <v>0</v>
      </c>
      <c r="CK33" s="10">
        <f>Commandes!CK13*CONFIG!$D18</f>
        <v>0</v>
      </c>
      <c r="CL33" s="10">
        <f>Commandes!CL13*CONFIG!$D18</f>
        <v>0</v>
      </c>
      <c r="CM33" s="10">
        <f>Commandes!CM13*CONFIG!$D18</f>
        <v>0</v>
      </c>
      <c r="CN33" s="10">
        <f>Commandes!CN13*CONFIG!$D18</f>
        <v>0</v>
      </c>
      <c r="CO33" s="10">
        <f>Commandes!CO13*CONFIG!$D18</f>
        <v>0</v>
      </c>
      <c r="CP33" s="10">
        <f>Commandes!CP13*CONFIG!$D18</f>
        <v>0</v>
      </c>
      <c r="CQ33" s="10">
        <f>Commandes!CQ13*CONFIG!$D18</f>
        <v>0</v>
      </c>
      <c r="CR33" s="10">
        <f>Commandes!CR13*CONFIG!$D18</f>
        <v>0</v>
      </c>
      <c r="CS33" s="10">
        <f>Commandes!CS13*CONFIG!$D18</f>
        <v>0</v>
      </c>
      <c r="CT33" s="10">
        <f>Commandes!CT13*CONFIG!$D18</f>
        <v>0</v>
      </c>
      <c r="CU33" s="10">
        <f>Commandes!CU13*CONFIG!$D18</f>
        <v>0</v>
      </c>
      <c r="CV33" s="10">
        <f>Commandes!CV13*CONFIG!$D18</f>
        <v>0</v>
      </c>
      <c r="CW33" s="10">
        <f>Commandes!CW13*CONFIG!$D18</f>
        <v>0</v>
      </c>
      <c r="CX33" s="10">
        <f>Commandes!CX13*CONFIG!$D18</f>
        <v>0</v>
      </c>
      <c r="CY33" s="10">
        <f>Commandes!CY13*CONFIG!$D18</f>
        <v>0</v>
      </c>
      <c r="CZ33" s="10">
        <f>Commandes!CZ13*CONFIG!$D18</f>
        <v>0</v>
      </c>
      <c r="DA33" s="10">
        <f>Commandes!DA13*CONFIG!$D18</f>
        <v>0</v>
      </c>
      <c r="DB33" s="10">
        <f>Commandes!DB13*CONFIG!$D18</f>
        <v>0</v>
      </c>
      <c r="DC33" s="10">
        <f>Commandes!DC13*CONFIG!$D18</f>
        <v>0</v>
      </c>
      <c r="DD33" s="10">
        <f>Commandes!DD13*CONFIG!$D18</f>
        <v>0</v>
      </c>
      <c r="DE33" s="10">
        <f>Commandes!DE13*CONFIG!$D18</f>
        <v>0</v>
      </c>
      <c r="DF33" s="10">
        <f>Commandes!DF13*CONFIG!$D18</f>
        <v>0</v>
      </c>
      <c r="DG33" s="10">
        <f>Commandes!DG13*CONFIG!$D18</f>
        <v>0</v>
      </c>
    </row>
    <row r="34">
      <c r="C34" s="6">
        <f>CONFIG!$C$19</f>
        <v>0</v>
      </c>
      <c r="D34" s="10">
        <f>Commandes!D14*CONFIG!$D19</f>
        <v>0</v>
      </c>
      <c r="E34" s="10">
        <f>Commandes!E14*CONFIG!$D19</f>
        <v>0</v>
      </c>
      <c r="F34" s="10">
        <f>Commandes!F14*CONFIG!$D19</f>
        <v>0</v>
      </c>
      <c r="G34" s="10">
        <f>Commandes!G14*CONFIG!$D19</f>
        <v>0</v>
      </c>
      <c r="H34" s="10">
        <f>Commandes!H14*CONFIG!$D19</f>
        <v>0</v>
      </c>
      <c r="I34" s="10">
        <f>Commandes!I14*CONFIG!$D19</f>
        <v>0</v>
      </c>
      <c r="J34" s="10">
        <f>Commandes!J14*CONFIG!$D19</f>
        <v>0</v>
      </c>
      <c r="K34" s="10">
        <f>Commandes!K14*CONFIG!$D19</f>
        <v>0</v>
      </c>
      <c r="L34" s="10">
        <f>Commandes!L14*CONFIG!$D19</f>
        <v>0</v>
      </c>
      <c r="M34" s="10">
        <f>Commandes!M14*CONFIG!$D19</f>
        <v>0</v>
      </c>
      <c r="N34" s="10">
        <f>Commandes!N14*CONFIG!$D19</f>
        <v>0</v>
      </c>
      <c r="O34" s="10">
        <f>Commandes!O14*CONFIG!$D19</f>
        <v>0</v>
      </c>
      <c r="P34" s="10">
        <f>Commandes!P14*CONFIG!$D19</f>
        <v>0</v>
      </c>
      <c r="Q34" s="10">
        <f>Commandes!Q14*CONFIG!$D19</f>
        <v>0</v>
      </c>
      <c r="R34" s="10">
        <f>Commandes!R14*CONFIG!$D19</f>
        <v>0</v>
      </c>
      <c r="S34" s="10">
        <f>Commandes!S14*CONFIG!$D19</f>
        <v>0</v>
      </c>
      <c r="T34" s="10">
        <f>Commandes!T14*CONFIG!$D19</f>
        <v>0</v>
      </c>
      <c r="U34" s="10">
        <f>Commandes!U14*CONFIG!$D19</f>
        <v>0</v>
      </c>
      <c r="V34" s="10">
        <f>Commandes!V14*CONFIG!$D19</f>
        <v>0</v>
      </c>
      <c r="W34" s="10">
        <f>Commandes!W14*CONFIG!$D19</f>
        <v>0</v>
      </c>
      <c r="X34" s="10">
        <f>Commandes!X14*CONFIG!$D19</f>
        <v>0</v>
      </c>
      <c r="Y34" s="10">
        <f>Commandes!Y14*CONFIG!$D19</f>
        <v>0</v>
      </c>
      <c r="Z34" s="10">
        <f>Commandes!Z14*CONFIG!$D19</f>
        <v>0</v>
      </c>
      <c r="AA34" s="10">
        <f>Commandes!AA14*CONFIG!$D19</f>
        <v>0</v>
      </c>
      <c r="AB34" s="10">
        <f>Commandes!AB14*CONFIG!$D19</f>
        <v>0</v>
      </c>
      <c r="AC34" s="10">
        <f>Commandes!AC14*CONFIG!$D19</f>
        <v>0</v>
      </c>
      <c r="AD34" s="10">
        <f>Commandes!AD14*CONFIG!$D19</f>
        <v>0</v>
      </c>
      <c r="AE34" s="10">
        <f>Commandes!AE14*CONFIG!$D19</f>
        <v>0</v>
      </c>
      <c r="AF34" s="10">
        <f>Commandes!AF14*CONFIG!$D19</f>
        <v>0</v>
      </c>
      <c r="AG34" s="10">
        <f>Commandes!AG14*CONFIG!$D19</f>
        <v>0</v>
      </c>
      <c r="AH34" s="10">
        <f>Commandes!AH14*CONFIG!$D19</f>
        <v>0</v>
      </c>
      <c r="AI34" s="10">
        <f>Commandes!AI14*CONFIG!$D19</f>
        <v>0</v>
      </c>
      <c r="AJ34" s="10">
        <f>Commandes!AJ14*CONFIG!$D19</f>
        <v>0</v>
      </c>
      <c r="AK34" s="10">
        <f>Commandes!AK14*CONFIG!$D19</f>
        <v>0</v>
      </c>
      <c r="AL34" s="10">
        <f>Commandes!AL14*CONFIG!$D19</f>
        <v>0</v>
      </c>
      <c r="AM34" s="10">
        <f>Commandes!AM14*CONFIG!$D19</f>
        <v>0</v>
      </c>
      <c r="AN34" s="10">
        <f>Commandes!AN14*CONFIG!$D19</f>
        <v>0</v>
      </c>
      <c r="AO34" s="10">
        <f>Commandes!AO14*CONFIG!$D19</f>
        <v>0</v>
      </c>
      <c r="AP34" s="10">
        <f>Commandes!AP14*CONFIG!$D19</f>
        <v>0</v>
      </c>
      <c r="AQ34" s="10">
        <f>Commandes!AQ14*CONFIG!$D19</f>
        <v>0</v>
      </c>
      <c r="AR34" s="10">
        <f>Commandes!AR14*CONFIG!$D19</f>
        <v>0</v>
      </c>
      <c r="AS34" s="10">
        <f>Commandes!AS14*CONFIG!$D19</f>
        <v>0</v>
      </c>
      <c r="AT34" s="10">
        <f>Commandes!AT14*CONFIG!$D19</f>
        <v>0</v>
      </c>
      <c r="AU34" s="10">
        <f>Commandes!AU14*CONFIG!$D19</f>
        <v>0</v>
      </c>
      <c r="AV34" s="10">
        <f>Commandes!AV14*CONFIG!$D19</f>
        <v>0</v>
      </c>
      <c r="AW34" s="10">
        <f>Commandes!AW14*CONFIG!$D19</f>
        <v>0</v>
      </c>
      <c r="AX34" s="10">
        <f>Commandes!AX14*CONFIG!$D19</f>
        <v>0</v>
      </c>
      <c r="AY34" s="10">
        <f>Commandes!AY14*CONFIG!$D19</f>
        <v>0</v>
      </c>
      <c r="AZ34" s="10">
        <f>Commandes!AZ14*CONFIG!$D19</f>
        <v>0</v>
      </c>
      <c r="BA34" s="10">
        <f>Commandes!BA14*CONFIG!$D19</f>
        <v>0</v>
      </c>
      <c r="BB34" s="10">
        <f>Commandes!BB14*CONFIG!$D19</f>
        <v>0</v>
      </c>
      <c r="BC34" s="10">
        <f>Commandes!BC14*CONFIG!$D19</f>
        <v>0</v>
      </c>
      <c r="BD34" s="10">
        <f>Commandes!BD14*CONFIG!$D19</f>
        <v>0</v>
      </c>
      <c r="BE34" s="10">
        <f>Commandes!BE14*CONFIG!$D19</f>
        <v>0</v>
      </c>
      <c r="BF34" s="10">
        <f>Commandes!BF14*CONFIG!$D19</f>
        <v>0</v>
      </c>
      <c r="BG34" s="10">
        <f>Commandes!BG14*CONFIG!$D19</f>
        <v>0</v>
      </c>
      <c r="BH34" s="10">
        <f>Commandes!BH14*CONFIG!$D19</f>
        <v>0</v>
      </c>
      <c r="BI34" s="10">
        <f>Commandes!BI14*CONFIG!$D19</f>
        <v>0</v>
      </c>
      <c r="BJ34" s="10">
        <f>Commandes!BJ14*CONFIG!$D19</f>
        <v>0</v>
      </c>
      <c r="BK34" s="10">
        <f>Commandes!BK14*CONFIG!$D19</f>
        <v>0</v>
      </c>
      <c r="BL34" s="10">
        <f>Commandes!BL14*CONFIG!$D19</f>
        <v>0</v>
      </c>
      <c r="BM34" s="10">
        <f>Commandes!BM14*CONFIG!$D19</f>
        <v>0</v>
      </c>
      <c r="BN34" s="10">
        <f>Commandes!BN14*CONFIG!$D19</f>
        <v>0</v>
      </c>
      <c r="BO34" s="10">
        <f>Commandes!BO14*CONFIG!$D19</f>
        <v>0</v>
      </c>
      <c r="BP34" s="10">
        <f>Commandes!BP14*CONFIG!$D19</f>
        <v>0</v>
      </c>
      <c r="BQ34" s="10">
        <f>Commandes!BQ14*CONFIG!$D19</f>
        <v>0</v>
      </c>
      <c r="BR34" s="10">
        <f>Commandes!BR14*CONFIG!$D19</f>
        <v>0</v>
      </c>
      <c r="BS34" s="10">
        <f>Commandes!BS14*CONFIG!$D19</f>
        <v>0</v>
      </c>
      <c r="BT34" s="10">
        <f>Commandes!BT14*CONFIG!$D19</f>
        <v>0</v>
      </c>
      <c r="BU34" s="10">
        <f>Commandes!BU14*CONFIG!$D19</f>
        <v>0</v>
      </c>
      <c r="BV34" s="10">
        <f>Commandes!BV14*CONFIG!$D19</f>
        <v>0</v>
      </c>
      <c r="BW34" s="10">
        <f>Commandes!BW14*CONFIG!$D19</f>
        <v>0</v>
      </c>
      <c r="BX34" s="10">
        <f>Commandes!BX14*CONFIG!$D19</f>
        <v>0</v>
      </c>
      <c r="BY34" s="10">
        <f>Commandes!BY14*CONFIG!$D19</f>
        <v>0</v>
      </c>
      <c r="BZ34" s="10">
        <f>Commandes!BZ14*CONFIG!$D19</f>
        <v>0</v>
      </c>
      <c r="CA34" s="10">
        <f>Commandes!CA14*CONFIG!$D19</f>
        <v>0</v>
      </c>
      <c r="CB34" s="10">
        <f>Commandes!CB14*CONFIG!$D19</f>
        <v>0</v>
      </c>
      <c r="CC34" s="10">
        <f>Commandes!CC14*CONFIG!$D19</f>
        <v>0</v>
      </c>
      <c r="CD34" s="10">
        <f>Commandes!CD14*CONFIG!$D19</f>
        <v>0</v>
      </c>
      <c r="CE34" s="10">
        <f>Commandes!CE14*CONFIG!$D19</f>
        <v>0</v>
      </c>
      <c r="CF34" s="10">
        <f>Commandes!CF14*CONFIG!$D19</f>
        <v>0</v>
      </c>
      <c r="CG34" s="10">
        <f>Commandes!CG14*CONFIG!$D19</f>
        <v>0</v>
      </c>
      <c r="CH34" s="10">
        <f>Commandes!CH14*CONFIG!$D19</f>
        <v>0</v>
      </c>
      <c r="CI34" s="10">
        <f>Commandes!CI14*CONFIG!$D19</f>
        <v>0</v>
      </c>
      <c r="CJ34" s="10">
        <f>Commandes!CJ14*CONFIG!$D19</f>
        <v>0</v>
      </c>
      <c r="CK34" s="10">
        <f>Commandes!CK14*CONFIG!$D19</f>
        <v>0</v>
      </c>
      <c r="CL34" s="10">
        <f>Commandes!CL14*CONFIG!$D19</f>
        <v>0</v>
      </c>
      <c r="CM34" s="10">
        <f>Commandes!CM14*CONFIG!$D19</f>
        <v>0</v>
      </c>
      <c r="CN34" s="10">
        <f>Commandes!CN14*CONFIG!$D19</f>
        <v>0</v>
      </c>
      <c r="CO34" s="10">
        <f>Commandes!CO14*CONFIG!$D19</f>
        <v>0</v>
      </c>
      <c r="CP34" s="10">
        <f>Commandes!CP14*CONFIG!$D19</f>
        <v>0</v>
      </c>
      <c r="CQ34" s="10">
        <f>Commandes!CQ14*CONFIG!$D19</f>
        <v>0</v>
      </c>
      <c r="CR34" s="10">
        <f>Commandes!CR14*CONFIG!$D19</f>
        <v>0</v>
      </c>
      <c r="CS34" s="10">
        <f>Commandes!CS14*CONFIG!$D19</f>
        <v>0</v>
      </c>
      <c r="CT34" s="10">
        <f>Commandes!CT14*CONFIG!$D19</f>
        <v>0</v>
      </c>
      <c r="CU34" s="10">
        <f>Commandes!CU14*CONFIG!$D19</f>
        <v>0</v>
      </c>
      <c r="CV34" s="10">
        <f>Commandes!CV14*CONFIG!$D19</f>
        <v>0</v>
      </c>
      <c r="CW34" s="10">
        <f>Commandes!CW14*CONFIG!$D19</f>
        <v>0</v>
      </c>
      <c r="CX34" s="10">
        <f>Commandes!CX14*CONFIG!$D19</f>
        <v>0</v>
      </c>
      <c r="CY34" s="10">
        <f>Commandes!CY14*CONFIG!$D19</f>
        <v>0</v>
      </c>
      <c r="CZ34" s="10">
        <f>Commandes!CZ14*CONFIG!$D19</f>
        <v>0</v>
      </c>
      <c r="DA34" s="10">
        <f>Commandes!DA14*CONFIG!$D19</f>
        <v>0</v>
      </c>
      <c r="DB34" s="10">
        <f>Commandes!DB14*CONFIG!$D19</f>
        <v>0</v>
      </c>
      <c r="DC34" s="10">
        <f>Commandes!DC14*CONFIG!$D19</f>
        <v>0</v>
      </c>
      <c r="DD34" s="10">
        <f>Commandes!DD14*CONFIG!$D19</f>
        <v>0</v>
      </c>
      <c r="DE34" s="10">
        <f>Commandes!DE14*CONFIG!$D19</f>
        <v>0</v>
      </c>
      <c r="DF34" s="10">
        <f>Commandes!DF14*CONFIG!$D19</f>
        <v>0</v>
      </c>
      <c r="DG34" s="10">
        <f>Commandes!DG14*CONFIG!$D19</f>
        <v>0</v>
      </c>
    </row>
    <row r="35">
      <c r="C35" s="6">
        <f>CONFIG!$C$20</f>
        <v>0</v>
      </c>
      <c r="D35" s="10">
        <f>Commandes!D15*CONFIG!$D20</f>
        <v>0</v>
      </c>
      <c r="E35" s="10">
        <f>Commandes!E15*CONFIG!$D20</f>
        <v>0</v>
      </c>
      <c r="F35" s="10">
        <f>Commandes!F15*CONFIG!$D20</f>
        <v>0</v>
      </c>
      <c r="G35" s="10">
        <f>Commandes!G15*CONFIG!$D20</f>
        <v>0</v>
      </c>
      <c r="H35" s="10">
        <f>Commandes!H15*CONFIG!$D20</f>
        <v>0</v>
      </c>
      <c r="I35" s="10">
        <f>Commandes!I15*CONFIG!$D20</f>
        <v>0</v>
      </c>
      <c r="J35" s="10">
        <f>Commandes!J15*CONFIG!$D20</f>
        <v>0</v>
      </c>
      <c r="K35" s="10">
        <f>Commandes!K15*CONFIG!$D20</f>
        <v>0</v>
      </c>
      <c r="L35" s="10">
        <f>Commandes!L15*CONFIG!$D20</f>
        <v>0</v>
      </c>
      <c r="M35" s="10">
        <f>Commandes!M15*CONFIG!$D20</f>
        <v>0</v>
      </c>
      <c r="N35" s="10">
        <f>Commandes!N15*CONFIG!$D20</f>
        <v>0</v>
      </c>
      <c r="O35" s="10">
        <f>Commandes!O15*CONFIG!$D20</f>
        <v>0</v>
      </c>
      <c r="P35" s="10">
        <f>Commandes!P15*CONFIG!$D20</f>
        <v>0</v>
      </c>
      <c r="Q35" s="10">
        <f>Commandes!Q15*CONFIG!$D20</f>
        <v>0</v>
      </c>
      <c r="R35" s="10">
        <f>Commandes!R15*CONFIG!$D20</f>
        <v>0</v>
      </c>
      <c r="S35" s="10">
        <f>Commandes!S15*CONFIG!$D20</f>
        <v>0</v>
      </c>
      <c r="T35" s="10">
        <f>Commandes!T15*CONFIG!$D20</f>
        <v>0</v>
      </c>
      <c r="U35" s="10">
        <f>Commandes!U15*CONFIG!$D20</f>
        <v>0</v>
      </c>
      <c r="V35" s="10">
        <f>Commandes!V15*CONFIG!$D20</f>
        <v>0</v>
      </c>
      <c r="W35" s="10">
        <f>Commandes!W15*CONFIG!$D20</f>
        <v>0</v>
      </c>
      <c r="X35" s="10">
        <f>Commandes!X15*CONFIG!$D20</f>
        <v>0</v>
      </c>
      <c r="Y35" s="10">
        <f>Commandes!Y15*CONFIG!$D20</f>
        <v>0</v>
      </c>
      <c r="Z35" s="10">
        <f>Commandes!Z15*CONFIG!$D20</f>
        <v>0</v>
      </c>
      <c r="AA35" s="10">
        <f>Commandes!AA15*CONFIG!$D20</f>
        <v>0</v>
      </c>
      <c r="AB35" s="10">
        <f>Commandes!AB15*CONFIG!$D20</f>
        <v>0</v>
      </c>
      <c r="AC35" s="10">
        <f>Commandes!AC15*CONFIG!$D20</f>
        <v>0</v>
      </c>
      <c r="AD35" s="10">
        <f>Commandes!AD15*CONFIG!$D20</f>
        <v>0</v>
      </c>
      <c r="AE35" s="10">
        <f>Commandes!AE15*CONFIG!$D20</f>
        <v>0</v>
      </c>
      <c r="AF35" s="10">
        <f>Commandes!AF15*CONFIG!$D20</f>
        <v>0</v>
      </c>
      <c r="AG35" s="10">
        <f>Commandes!AG15*CONFIG!$D20</f>
        <v>0</v>
      </c>
      <c r="AH35" s="10">
        <f>Commandes!AH15*CONFIG!$D20</f>
        <v>0</v>
      </c>
      <c r="AI35" s="10">
        <f>Commandes!AI15*CONFIG!$D20</f>
        <v>0</v>
      </c>
      <c r="AJ35" s="10">
        <f>Commandes!AJ15*CONFIG!$D20</f>
        <v>0</v>
      </c>
      <c r="AK35" s="10">
        <f>Commandes!AK15*CONFIG!$D20</f>
        <v>0</v>
      </c>
      <c r="AL35" s="10">
        <f>Commandes!AL15*CONFIG!$D20</f>
        <v>0</v>
      </c>
      <c r="AM35" s="10">
        <f>Commandes!AM15*CONFIG!$D20</f>
        <v>0</v>
      </c>
      <c r="AN35" s="10">
        <f>Commandes!AN15*CONFIG!$D20</f>
        <v>0</v>
      </c>
      <c r="AO35" s="10">
        <f>Commandes!AO15*CONFIG!$D20</f>
        <v>0</v>
      </c>
      <c r="AP35" s="10">
        <f>Commandes!AP15*CONFIG!$D20</f>
        <v>0</v>
      </c>
      <c r="AQ35" s="10">
        <f>Commandes!AQ15*CONFIG!$D20</f>
        <v>0</v>
      </c>
      <c r="AR35" s="10">
        <f>Commandes!AR15*CONFIG!$D20</f>
        <v>0</v>
      </c>
      <c r="AS35" s="10">
        <f>Commandes!AS15*CONFIG!$D20</f>
        <v>0</v>
      </c>
      <c r="AT35" s="10">
        <f>Commandes!AT15*CONFIG!$D20</f>
        <v>0</v>
      </c>
      <c r="AU35" s="10">
        <f>Commandes!AU15*CONFIG!$D20</f>
        <v>0</v>
      </c>
      <c r="AV35" s="10">
        <f>Commandes!AV15*CONFIG!$D20</f>
        <v>0</v>
      </c>
      <c r="AW35" s="10">
        <f>Commandes!AW15*CONFIG!$D20</f>
        <v>0</v>
      </c>
      <c r="AX35" s="10">
        <f>Commandes!AX15*CONFIG!$D20</f>
        <v>0</v>
      </c>
      <c r="AY35" s="10">
        <f>Commandes!AY15*CONFIG!$D20</f>
        <v>0</v>
      </c>
      <c r="AZ35" s="10">
        <f>Commandes!AZ15*CONFIG!$D20</f>
        <v>0</v>
      </c>
      <c r="BA35" s="10">
        <f>Commandes!BA15*CONFIG!$D20</f>
        <v>0</v>
      </c>
      <c r="BB35" s="10">
        <f>Commandes!BB15*CONFIG!$D20</f>
        <v>0</v>
      </c>
      <c r="BC35" s="10">
        <f>Commandes!BC15*CONFIG!$D20</f>
        <v>0</v>
      </c>
      <c r="BD35" s="10">
        <f>Commandes!BD15*CONFIG!$D20</f>
        <v>0</v>
      </c>
      <c r="BE35" s="10">
        <f>Commandes!BE15*CONFIG!$D20</f>
        <v>0</v>
      </c>
      <c r="BF35" s="10">
        <f>Commandes!BF15*CONFIG!$D20</f>
        <v>0</v>
      </c>
      <c r="BG35" s="10">
        <f>Commandes!BG15*CONFIG!$D20</f>
        <v>0</v>
      </c>
      <c r="BH35" s="10">
        <f>Commandes!BH15*CONFIG!$D20</f>
        <v>0</v>
      </c>
      <c r="BI35" s="10">
        <f>Commandes!BI15*CONFIG!$D20</f>
        <v>0</v>
      </c>
      <c r="BJ35" s="10">
        <f>Commandes!BJ15*CONFIG!$D20</f>
        <v>0</v>
      </c>
      <c r="BK35" s="10">
        <f>Commandes!BK15*CONFIG!$D20</f>
        <v>0</v>
      </c>
      <c r="BL35" s="10">
        <f>Commandes!BL15*CONFIG!$D20</f>
        <v>0</v>
      </c>
      <c r="BM35" s="10">
        <f>Commandes!BM15*CONFIG!$D20</f>
        <v>0</v>
      </c>
      <c r="BN35" s="10">
        <f>Commandes!BN15*CONFIG!$D20</f>
        <v>0</v>
      </c>
      <c r="BO35" s="10">
        <f>Commandes!BO15*CONFIG!$D20</f>
        <v>0</v>
      </c>
      <c r="BP35" s="10">
        <f>Commandes!BP15*CONFIG!$D20</f>
        <v>0</v>
      </c>
      <c r="BQ35" s="10">
        <f>Commandes!BQ15*CONFIG!$D20</f>
        <v>0</v>
      </c>
      <c r="BR35" s="10">
        <f>Commandes!BR15*CONFIG!$D20</f>
        <v>0</v>
      </c>
      <c r="BS35" s="10">
        <f>Commandes!BS15*CONFIG!$D20</f>
        <v>0</v>
      </c>
      <c r="BT35" s="10">
        <f>Commandes!BT15*CONFIG!$D20</f>
        <v>0</v>
      </c>
      <c r="BU35" s="10">
        <f>Commandes!BU15*CONFIG!$D20</f>
        <v>0</v>
      </c>
      <c r="BV35" s="10">
        <f>Commandes!BV15*CONFIG!$D20</f>
        <v>0</v>
      </c>
      <c r="BW35" s="10">
        <f>Commandes!BW15*CONFIG!$D20</f>
        <v>0</v>
      </c>
      <c r="BX35" s="10">
        <f>Commandes!BX15*CONFIG!$D20</f>
        <v>0</v>
      </c>
      <c r="BY35" s="10">
        <f>Commandes!BY15*CONFIG!$D20</f>
        <v>0</v>
      </c>
      <c r="BZ35" s="10">
        <f>Commandes!BZ15*CONFIG!$D20</f>
        <v>0</v>
      </c>
      <c r="CA35" s="10">
        <f>Commandes!CA15*CONFIG!$D20</f>
        <v>0</v>
      </c>
      <c r="CB35" s="10">
        <f>Commandes!CB15*CONFIG!$D20</f>
        <v>0</v>
      </c>
      <c r="CC35" s="10">
        <f>Commandes!CC15*CONFIG!$D20</f>
        <v>0</v>
      </c>
      <c r="CD35" s="10">
        <f>Commandes!CD15*CONFIG!$D20</f>
        <v>0</v>
      </c>
      <c r="CE35" s="10">
        <f>Commandes!CE15*CONFIG!$D20</f>
        <v>0</v>
      </c>
      <c r="CF35" s="10">
        <f>Commandes!CF15*CONFIG!$D20</f>
        <v>0</v>
      </c>
      <c r="CG35" s="10">
        <f>Commandes!CG15*CONFIG!$D20</f>
        <v>0</v>
      </c>
      <c r="CH35" s="10">
        <f>Commandes!CH15*CONFIG!$D20</f>
        <v>0</v>
      </c>
      <c r="CI35" s="10">
        <f>Commandes!CI15*CONFIG!$D20</f>
        <v>0</v>
      </c>
      <c r="CJ35" s="10">
        <f>Commandes!CJ15*CONFIG!$D20</f>
        <v>0</v>
      </c>
      <c r="CK35" s="10">
        <f>Commandes!CK15*CONFIG!$D20</f>
        <v>0</v>
      </c>
      <c r="CL35" s="10">
        <f>Commandes!CL15*CONFIG!$D20</f>
        <v>0</v>
      </c>
      <c r="CM35" s="10">
        <f>Commandes!CM15*CONFIG!$D20</f>
        <v>0</v>
      </c>
      <c r="CN35" s="10">
        <f>Commandes!CN15*CONFIG!$D20</f>
        <v>0</v>
      </c>
      <c r="CO35" s="10">
        <f>Commandes!CO15*CONFIG!$D20</f>
        <v>0</v>
      </c>
      <c r="CP35" s="10">
        <f>Commandes!CP15*CONFIG!$D20</f>
        <v>0</v>
      </c>
      <c r="CQ35" s="10">
        <f>Commandes!CQ15*CONFIG!$D20</f>
        <v>0</v>
      </c>
      <c r="CR35" s="10">
        <f>Commandes!CR15*CONFIG!$D20</f>
        <v>0</v>
      </c>
      <c r="CS35" s="10">
        <f>Commandes!CS15*CONFIG!$D20</f>
        <v>0</v>
      </c>
      <c r="CT35" s="10">
        <f>Commandes!CT15*CONFIG!$D20</f>
        <v>0</v>
      </c>
      <c r="CU35" s="10">
        <f>Commandes!CU15*CONFIG!$D20</f>
        <v>0</v>
      </c>
      <c r="CV35" s="10">
        <f>Commandes!CV15*CONFIG!$D20</f>
        <v>0</v>
      </c>
      <c r="CW35" s="10">
        <f>Commandes!CW15*CONFIG!$D20</f>
        <v>0</v>
      </c>
      <c r="CX35" s="10">
        <f>Commandes!CX15*CONFIG!$D20</f>
        <v>0</v>
      </c>
      <c r="CY35" s="10">
        <f>Commandes!CY15*CONFIG!$D20</f>
        <v>0</v>
      </c>
      <c r="CZ35" s="10">
        <f>Commandes!CZ15*CONFIG!$D20</f>
        <v>0</v>
      </c>
      <c r="DA35" s="10">
        <f>Commandes!DA15*CONFIG!$D20</f>
        <v>0</v>
      </c>
      <c r="DB35" s="10">
        <f>Commandes!DB15*CONFIG!$D20</f>
        <v>0</v>
      </c>
      <c r="DC35" s="10">
        <f>Commandes!DC15*CONFIG!$D20</f>
        <v>0</v>
      </c>
      <c r="DD35" s="10">
        <f>Commandes!DD15*CONFIG!$D20</f>
        <v>0</v>
      </c>
      <c r="DE35" s="10">
        <f>Commandes!DE15*CONFIG!$D20</f>
        <v>0</v>
      </c>
      <c r="DF35" s="10">
        <f>Commandes!DF15*CONFIG!$D20</f>
        <v>0</v>
      </c>
      <c r="DG35" s="10">
        <f>Commandes!DG15*CONFIG!$D20</f>
        <v>0</v>
      </c>
    </row>
    <row r="36">
      <c r="C36" s="6">
        <f>CONFIG!$C$21</f>
        <v>0</v>
      </c>
      <c r="D36" s="10">
        <f>Commandes!D16*CONFIG!$D21</f>
        <v>0</v>
      </c>
      <c r="E36" s="10">
        <f>Commandes!E16*CONFIG!$D21</f>
        <v>0</v>
      </c>
      <c r="F36" s="10">
        <f>Commandes!F16*CONFIG!$D21</f>
        <v>0</v>
      </c>
      <c r="G36" s="10">
        <f>Commandes!G16*CONFIG!$D21</f>
        <v>0</v>
      </c>
      <c r="H36" s="10">
        <f>Commandes!H16*CONFIG!$D21</f>
        <v>0</v>
      </c>
      <c r="I36" s="10">
        <f>Commandes!I16*CONFIG!$D21</f>
        <v>0</v>
      </c>
      <c r="J36" s="10">
        <f>Commandes!J16*CONFIG!$D21</f>
        <v>0</v>
      </c>
      <c r="K36" s="10">
        <f>Commandes!K16*CONFIG!$D21</f>
        <v>0</v>
      </c>
      <c r="L36" s="10">
        <f>Commandes!L16*CONFIG!$D21</f>
        <v>0</v>
      </c>
      <c r="M36" s="10">
        <f>Commandes!M16*CONFIG!$D21</f>
        <v>0</v>
      </c>
      <c r="N36" s="10">
        <f>Commandes!N16*CONFIG!$D21</f>
        <v>0</v>
      </c>
      <c r="O36" s="10">
        <f>Commandes!O16*CONFIG!$D21</f>
        <v>0</v>
      </c>
      <c r="P36" s="10">
        <f>Commandes!P16*CONFIG!$D21</f>
        <v>0</v>
      </c>
      <c r="Q36" s="10">
        <f>Commandes!Q16*CONFIG!$D21</f>
        <v>0</v>
      </c>
      <c r="R36" s="10">
        <f>Commandes!R16*CONFIG!$D21</f>
        <v>0</v>
      </c>
      <c r="S36" s="10">
        <f>Commandes!S16*CONFIG!$D21</f>
        <v>0</v>
      </c>
      <c r="T36" s="10">
        <f>Commandes!T16*CONFIG!$D21</f>
        <v>0</v>
      </c>
      <c r="U36" s="10">
        <f>Commandes!U16*CONFIG!$D21</f>
        <v>0</v>
      </c>
      <c r="V36" s="10">
        <f>Commandes!V16*CONFIG!$D21</f>
        <v>0</v>
      </c>
      <c r="W36" s="10">
        <f>Commandes!W16*CONFIG!$D21</f>
        <v>0</v>
      </c>
      <c r="X36" s="10">
        <f>Commandes!X16*CONFIG!$D21</f>
        <v>0</v>
      </c>
      <c r="Y36" s="10">
        <f>Commandes!Y16*CONFIG!$D21</f>
        <v>0</v>
      </c>
      <c r="Z36" s="10">
        <f>Commandes!Z16*CONFIG!$D21</f>
        <v>0</v>
      </c>
      <c r="AA36" s="10">
        <f>Commandes!AA16*CONFIG!$D21</f>
        <v>0</v>
      </c>
      <c r="AB36" s="10">
        <f>Commandes!AB16*CONFIG!$D21</f>
        <v>0</v>
      </c>
      <c r="AC36" s="10">
        <f>Commandes!AC16*CONFIG!$D21</f>
        <v>0</v>
      </c>
      <c r="AD36" s="10">
        <f>Commandes!AD16*CONFIG!$D21</f>
        <v>0</v>
      </c>
      <c r="AE36" s="10">
        <f>Commandes!AE16*CONFIG!$D21</f>
        <v>0</v>
      </c>
      <c r="AF36" s="10">
        <f>Commandes!AF16*CONFIG!$D21</f>
        <v>0</v>
      </c>
      <c r="AG36" s="10">
        <f>Commandes!AG16*CONFIG!$D21</f>
        <v>0</v>
      </c>
      <c r="AH36" s="10">
        <f>Commandes!AH16*CONFIG!$D21</f>
        <v>0</v>
      </c>
      <c r="AI36" s="10">
        <f>Commandes!AI16*CONFIG!$D21</f>
        <v>0</v>
      </c>
      <c r="AJ36" s="10">
        <f>Commandes!AJ16*CONFIG!$D21</f>
        <v>0</v>
      </c>
      <c r="AK36" s="10">
        <f>Commandes!AK16*CONFIG!$D21</f>
        <v>0</v>
      </c>
      <c r="AL36" s="10">
        <f>Commandes!AL16*CONFIG!$D21</f>
        <v>0</v>
      </c>
      <c r="AM36" s="10">
        <f>Commandes!AM16*CONFIG!$D21</f>
        <v>0</v>
      </c>
      <c r="AN36" s="10">
        <f>Commandes!AN16*CONFIG!$D21</f>
        <v>0</v>
      </c>
      <c r="AO36" s="10">
        <f>Commandes!AO16*CONFIG!$D21</f>
        <v>0</v>
      </c>
      <c r="AP36" s="10">
        <f>Commandes!AP16*CONFIG!$D21</f>
        <v>0</v>
      </c>
      <c r="AQ36" s="10">
        <f>Commandes!AQ16*CONFIG!$D21</f>
        <v>0</v>
      </c>
      <c r="AR36" s="10">
        <f>Commandes!AR16*CONFIG!$D21</f>
        <v>0</v>
      </c>
      <c r="AS36" s="10">
        <f>Commandes!AS16*CONFIG!$D21</f>
        <v>0</v>
      </c>
      <c r="AT36" s="10">
        <f>Commandes!AT16*CONFIG!$D21</f>
        <v>0</v>
      </c>
      <c r="AU36" s="10">
        <f>Commandes!AU16*CONFIG!$D21</f>
        <v>0</v>
      </c>
      <c r="AV36" s="10">
        <f>Commandes!AV16*CONFIG!$D21</f>
        <v>0</v>
      </c>
      <c r="AW36" s="10">
        <f>Commandes!AW16*CONFIG!$D21</f>
        <v>0</v>
      </c>
      <c r="AX36" s="10">
        <f>Commandes!AX16*CONFIG!$D21</f>
        <v>0</v>
      </c>
      <c r="AY36" s="10">
        <f>Commandes!AY16*CONFIG!$D21</f>
        <v>0</v>
      </c>
      <c r="AZ36" s="10">
        <f>Commandes!AZ16*CONFIG!$D21</f>
        <v>0</v>
      </c>
      <c r="BA36" s="10">
        <f>Commandes!BA16*CONFIG!$D21</f>
        <v>0</v>
      </c>
      <c r="BB36" s="10">
        <f>Commandes!BB16*CONFIG!$D21</f>
        <v>0</v>
      </c>
      <c r="BC36" s="10">
        <f>Commandes!BC16*CONFIG!$D21</f>
        <v>0</v>
      </c>
      <c r="BD36" s="10">
        <f>Commandes!BD16*CONFIG!$D21</f>
        <v>0</v>
      </c>
      <c r="BE36" s="10">
        <f>Commandes!BE16*CONFIG!$D21</f>
        <v>0</v>
      </c>
      <c r="BF36" s="10">
        <f>Commandes!BF16*CONFIG!$D21</f>
        <v>0</v>
      </c>
      <c r="BG36" s="10">
        <f>Commandes!BG16*CONFIG!$D21</f>
        <v>0</v>
      </c>
      <c r="BH36" s="10">
        <f>Commandes!BH16*CONFIG!$D21</f>
        <v>0</v>
      </c>
      <c r="BI36" s="10">
        <f>Commandes!BI16*CONFIG!$D21</f>
        <v>0</v>
      </c>
      <c r="BJ36" s="10">
        <f>Commandes!BJ16*CONFIG!$D21</f>
        <v>0</v>
      </c>
      <c r="BK36" s="10">
        <f>Commandes!BK16*CONFIG!$D21</f>
        <v>0</v>
      </c>
      <c r="BL36" s="10">
        <f>Commandes!BL16*CONFIG!$D21</f>
        <v>0</v>
      </c>
      <c r="BM36" s="10">
        <f>Commandes!BM16*CONFIG!$D21</f>
        <v>0</v>
      </c>
      <c r="BN36" s="10">
        <f>Commandes!BN16*CONFIG!$D21</f>
        <v>0</v>
      </c>
      <c r="BO36" s="10">
        <f>Commandes!BO16*CONFIG!$D21</f>
        <v>0</v>
      </c>
      <c r="BP36" s="10">
        <f>Commandes!BP16*CONFIG!$D21</f>
        <v>0</v>
      </c>
      <c r="BQ36" s="10">
        <f>Commandes!BQ16*CONFIG!$D21</f>
        <v>0</v>
      </c>
      <c r="BR36" s="10">
        <f>Commandes!BR16*CONFIG!$D21</f>
        <v>0</v>
      </c>
      <c r="BS36" s="10">
        <f>Commandes!BS16*CONFIG!$D21</f>
        <v>0</v>
      </c>
      <c r="BT36" s="10">
        <f>Commandes!BT16*CONFIG!$D21</f>
        <v>0</v>
      </c>
      <c r="BU36" s="10">
        <f>Commandes!BU16*CONFIG!$D21</f>
        <v>0</v>
      </c>
      <c r="BV36" s="10">
        <f>Commandes!BV16*CONFIG!$D21</f>
        <v>0</v>
      </c>
      <c r="BW36" s="10">
        <f>Commandes!BW16*CONFIG!$D21</f>
        <v>0</v>
      </c>
      <c r="BX36" s="10">
        <f>Commandes!BX16*CONFIG!$D21</f>
        <v>0</v>
      </c>
      <c r="BY36" s="10">
        <f>Commandes!BY16*CONFIG!$D21</f>
        <v>0</v>
      </c>
      <c r="BZ36" s="10">
        <f>Commandes!BZ16*CONFIG!$D21</f>
        <v>0</v>
      </c>
      <c r="CA36" s="10">
        <f>Commandes!CA16*CONFIG!$D21</f>
        <v>0</v>
      </c>
      <c r="CB36" s="10">
        <f>Commandes!CB16*CONFIG!$D21</f>
        <v>0</v>
      </c>
      <c r="CC36" s="10">
        <f>Commandes!CC16*CONFIG!$D21</f>
        <v>0</v>
      </c>
      <c r="CD36" s="10">
        <f>Commandes!CD16*CONFIG!$D21</f>
        <v>0</v>
      </c>
      <c r="CE36" s="10">
        <f>Commandes!CE16*CONFIG!$D21</f>
        <v>0</v>
      </c>
      <c r="CF36" s="10">
        <f>Commandes!CF16*CONFIG!$D21</f>
        <v>0</v>
      </c>
      <c r="CG36" s="10">
        <f>Commandes!CG16*CONFIG!$D21</f>
        <v>0</v>
      </c>
      <c r="CH36" s="10">
        <f>Commandes!CH16*CONFIG!$D21</f>
        <v>0</v>
      </c>
      <c r="CI36" s="10">
        <f>Commandes!CI16*CONFIG!$D21</f>
        <v>0</v>
      </c>
      <c r="CJ36" s="10">
        <f>Commandes!CJ16*CONFIG!$D21</f>
        <v>0</v>
      </c>
      <c r="CK36" s="10">
        <f>Commandes!CK16*CONFIG!$D21</f>
        <v>0</v>
      </c>
      <c r="CL36" s="10">
        <f>Commandes!CL16*CONFIG!$D21</f>
        <v>0</v>
      </c>
      <c r="CM36" s="10">
        <f>Commandes!CM16*CONFIG!$D21</f>
        <v>0</v>
      </c>
      <c r="CN36" s="10">
        <f>Commandes!CN16*CONFIG!$D21</f>
        <v>0</v>
      </c>
      <c r="CO36" s="10">
        <f>Commandes!CO16*CONFIG!$D21</f>
        <v>0</v>
      </c>
      <c r="CP36" s="10">
        <f>Commandes!CP16*CONFIG!$D21</f>
        <v>0</v>
      </c>
      <c r="CQ36" s="10">
        <f>Commandes!CQ16*CONFIG!$D21</f>
        <v>0</v>
      </c>
      <c r="CR36" s="10">
        <f>Commandes!CR16*CONFIG!$D21</f>
        <v>0</v>
      </c>
      <c r="CS36" s="10">
        <f>Commandes!CS16*CONFIG!$D21</f>
        <v>0</v>
      </c>
      <c r="CT36" s="10">
        <f>Commandes!CT16*CONFIG!$D21</f>
        <v>0</v>
      </c>
      <c r="CU36" s="10">
        <f>Commandes!CU16*CONFIG!$D21</f>
        <v>0</v>
      </c>
      <c r="CV36" s="10">
        <f>Commandes!CV16*CONFIG!$D21</f>
        <v>0</v>
      </c>
      <c r="CW36" s="10">
        <f>Commandes!CW16*CONFIG!$D21</f>
        <v>0</v>
      </c>
      <c r="CX36" s="10">
        <f>Commandes!CX16*CONFIG!$D21</f>
        <v>0</v>
      </c>
      <c r="CY36" s="10">
        <f>Commandes!CY16*CONFIG!$D21</f>
        <v>0</v>
      </c>
      <c r="CZ36" s="10">
        <f>Commandes!CZ16*CONFIG!$D21</f>
        <v>0</v>
      </c>
      <c r="DA36" s="10">
        <f>Commandes!DA16*CONFIG!$D21</f>
        <v>0</v>
      </c>
      <c r="DB36" s="10">
        <f>Commandes!DB16*CONFIG!$D21</f>
        <v>0</v>
      </c>
      <c r="DC36" s="10">
        <f>Commandes!DC16*CONFIG!$D21</f>
        <v>0</v>
      </c>
      <c r="DD36" s="10">
        <f>Commandes!DD16*CONFIG!$D21</f>
        <v>0</v>
      </c>
      <c r="DE36" s="10">
        <f>Commandes!DE16*CONFIG!$D21</f>
        <v>0</v>
      </c>
      <c r="DF36" s="10">
        <f>Commandes!DF16*CONFIG!$D21</f>
        <v>0</v>
      </c>
      <c r="DG36" s="10">
        <f>Commandes!DG16*CONFIG!$D21</f>
        <v>0</v>
      </c>
    </row>
    <row r="37">
      <c r="C37" s="6">
        <f>CONFIG!$C$22</f>
        <v>0</v>
      </c>
      <c r="D37" s="10">
        <f>Commandes!D17*CONFIG!$D22</f>
        <v>0</v>
      </c>
      <c r="E37" s="10">
        <f>Commandes!E17*CONFIG!$D22</f>
        <v>0</v>
      </c>
      <c r="F37" s="10">
        <f>Commandes!F17*CONFIG!$D22</f>
        <v>0</v>
      </c>
      <c r="G37" s="10">
        <f>Commandes!G17*CONFIG!$D22</f>
        <v>0</v>
      </c>
      <c r="H37" s="10">
        <f>Commandes!H17*CONFIG!$D22</f>
        <v>0</v>
      </c>
      <c r="I37" s="10">
        <f>Commandes!I17*CONFIG!$D22</f>
        <v>0</v>
      </c>
      <c r="J37" s="10">
        <f>Commandes!J17*CONFIG!$D22</f>
        <v>0</v>
      </c>
      <c r="K37" s="10">
        <f>Commandes!K17*CONFIG!$D22</f>
        <v>0</v>
      </c>
      <c r="L37" s="10">
        <f>Commandes!L17*CONFIG!$D22</f>
        <v>0</v>
      </c>
      <c r="M37" s="10">
        <f>Commandes!M17*CONFIG!$D22</f>
        <v>0</v>
      </c>
      <c r="N37" s="10">
        <f>Commandes!N17*CONFIG!$D22</f>
        <v>0</v>
      </c>
      <c r="O37" s="10">
        <f>Commandes!O17*CONFIG!$D22</f>
        <v>0</v>
      </c>
      <c r="P37" s="10">
        <f>Commandes!P17*CONFIG!$D22</f>
        <v>0</v>
      </c>
      <c r="Q37" s="10">
        <f>Commandes!Q17*CONFIG!$D22</f>
        <v>0</v>
      </c>
      <c r="R37" s="10">
        <f>Commandes!R17*CONFIG!$D22</f>
        <v>0</v>
      </c>
      <c r="S37" s="10">
        <f>Commandes!S17*CONFIG!$D22</f>
        <v>0</v>
      </c>
      <c r="T37" s="10">
        <f>Commandes!T17*CONFIG!$D22</f>
        <v>0</v>
      </c>
      <c r="U37" s="10">
        <f>Commandes!U17*CONFIG!$D22</f>
        <v>0</v>
      </c>
      <c r="V37" s="10">
        <f>Commandes!V17*CONFIG!$D22</f>
        <v>0</v>
      </c>
      <c r="W37" s="10">
        <f>Commandes!W17*CONFIG!$D22</f>
        <v>0</v>
      </c>
      <c r="X37" s="10">
        <f>Commandes!X17*CONFIG!$D22</f>
        <v>0</v>
      </c>
      <c r="Y37" s="10">
        <f>Commandes!Y17*CONFIG!$D22</f>
        <v>0</v>
      </c>
      <c r="Z37" s="10">
        <f>Commandes!Z17*CONFIG!$D22</f>
        <v>0</v>
      </c>
      <c r="AA37" s="10">
        <f>Commandes!AA17*CONFIG!$D22</f>
        <v>0</v>
      </c>
      <c r="AB37" s="10">
        <f>Commandes!AB17*CONFIG!$D22</f>
        <v>0</v>
      </c>
      <c r="AC37" s="10">
        <f>Commandes!AC17*CONFIG!$D22</f>
        <v>0</v>
      </c>
      <c r="AD37" s="10">
        <f>Commandes!AD17*CONFIG!$D22</f>
        <v>0</v>
      </c>
      <c r="AE37" s="10">
        <f>Commandes!AE17*CONFIG!$D22</f>
        <v>0</v>
      </c>
      <c r="AF37" s="10">
        <f>Commandes!AF17*CONFIG!$D22</f>
        <v>0</v>
      </c>
      <c r="AG37" s="10">
        <f>Commandes!AG17*CONFIG!$D22</f>
        <v>0</v>
      </c>
      <c r="AH37" s="10">
        <f>Commandes!AH17*CONFIG!$D22</f>
        <v>0</v>
      </c>
      <c r="AI37" s="10">
        <f>Commandes!AI17*CONFIG!$D22</f>
        <v>0</v>
      </c>
      <c r="AJ37" s="10">
        <f>Commandes!AJ17*CONFIG!$D22</f>
        <v>0</v>
      </c>
      <c r="AK37" s="10">
        <f>Commandes!AK17*CONFIG!$D22</f>
        <v>0</v>
      </c>
      <c r="AL37" s="10">
        <f>Commandes!AL17*CONFIG!$D22</f>
        <v>0</v>
      </c>
      <c r="AM37" s="10">
        <f>Commandes!AM17*CONFIG!$D22</f>
        <v>0</v>
      </c>
      <c r="AN37" s="10">
        <f>Commandes!AN17*CONFIG!$D22</f>
        <v>0</v>
      </c>
      <c r="AO37" s="10">
        <f>Commandes!AO17*CONFIG!$D22</f>
        <v>0</v>
      </c>
      <c r="AP37" s="10">
        <f>Commandes!AP17*CONFIG!$D22</f>
        <v>0</v>
      </c>
      <c r="AQ37" s="10">
        <f>Commandes!AQ17*CONFIG!$D22</f>
        <v>0</v>
      </c>
      <c r="AR37" s="10">
        <f>Commandes!AR17*CONFIG!$D22</f>
        <v>0</v>
      </c>
      <c r="AS37" s="10">
        <f>Commandes!AS17*CONFIG!$D22</f>
        <v>0</v>
      </c>
      <c r="AT37" s="10">
        <f>Commandes!AT17*CONFIG!$D22</f>
        <v>0</v>
      </c>
      <c r="AU37" s="10">
        <f>Commandes!AU17*CONFIG!$D22</f>
        <v>0</v>
      </c>
      <c r="AV37" s="10">
        <f>Commandes!AV17*CONFIG!$D22</f>
        <v>0</v>
      </c>
      <c r="AW37" s="10">
        <f>Commandes!AW17*CONFIG!$D22</f>
        <v>0</v>
      </c>
      <c r="AX37" s="10">
        <f>Commandes!AX17*CONFIG!$D22</f>
        <v>0</v>
      </c>
      <c r="AY37" s="10">
        <f>Commandes!AY17*CONFIG!$D22</f>
        <v>0</v>
      </c>
      <c r="AZ37" s="10">
        <f>Commandes!AZ17*CONFIG!$D22</f>
        <v>0</v>
      </c>
      <c r="BA37" s="10">
        <f>Commandes!BA17*CONFIG!$D22</f>
        <v>0</v>
      </c>
      <c r="BB37" s="10">
        <f>Commandes!BB17*CONFIG!$D22</f>
        <v>0</v>
      </c>
      <c r="BC37" s="10">
        <f>Commandes!BC17*CONFIG!$D22</f>
        <v>0</v>
      </c>
      <c r="BD37" s="10">
        <f>Commandes!BD17*CONFIG!$D22</f>
        <v>0</v>
      </c>
      <c r="BE37" s="10">
        <f>Commandes!BE17*CONFIG!$D22</f>
        <v>0</v>
      </c>
      <c r="BF37" s="10">
        <f>Commandes!BF17*CONFIG!$D22</f>
        <v>0</v>
      </c>
      <c r="BG37" s="10">
        <f>Commandes!BG17*CONFIG!$D22</f>
        <v>0</v>
      </c>
      <c r="BH37" s="10">
        <f>Commandes!BH17*CONFIG!$D22</f>
        <v>0</v>
      </c>
      <c r="BI37" s="10">
        <f>Commandes!BI17*CONFIG!$D22</f>
        <v>0</v>
      </c>
      <c r="BJ37" s="10">
        <f>Commandes!BJ17*CONFIG!$D22</f>
        <v>0</v>
      </c>
      <c r="BK37" s="10">
        <f>Commandes!BK17*CONFIG!$D22</f>
        <v>0</v>
      </c>
      <c r="BL37" s="10">
        <f>Commandes!BL17*CONFIG!$D22</f>
        <v>0</v>
      </c>
      <c r="BM37" s="10">
        <f>Commandes!BM17*CONFIG!$D22</f>
        <v>0</v>
      </c>
      <c r="BN37" s="10">
        <f>Commandes!BN17*CONFIG!$D22</f>
        <v>0</v>
      </c>
      <c r="BO37" s="10">
        <f>Commandes!BO17*CONFIG!$D22</f>
        <v>0</v>
      </c>
      <c r="BP37" s="10">
        <f>Commandes!BP17*CONFIG!$D22</f>
        <v>0</v>
      </c>
      <c r="BQ37" s="10">
        <f>Commandes!BQ17*CONFIG!$D22</f>
        <v>0</v>
      </c>
      <c r="BR37" s="10">
        <f>Commandes!BR17*CONFIG!$D22</f>
        <v>0</v>
      </c>
      <c r="BS37" s="10">
        <f>Commandes!BS17*CONFIG!$D22</f>
        <v>0</v>
      </c>
      <c r="BT37" s="10">
        <f>Commandes!BT17*CONFIG!$D22</f>
        <v>0</v>
      </c>
      <c r="BU37" s="10">
        <f>Commandes!BU17*CONFIG!$D22</f>
        <v>0</v>
      </c>
      <c r="BV37" s="10">
        <f>Commandes!BV17*CONFIG!$D22</f>
        <v>0</v>
      </c>
      <c r="BW37" s="10">
        <f>Commandes!BW17*CONFIG!$D22</f>
        <v>0</v>
      </c>
      <c r="BX37" s="10">
        <f>Commandes!BX17*CONFIG!$D22</f>
        <v>0</v>
      </c>
      <c r="BY37" s="10">
        <f>Commandes!BY17*CONFIG!$D22</f>
        <v>0</v>
      </c>
      <c r="BZ37" s="10">
        <f>Commandes!BZ17*CONFIG!$D22</f>
        <v>0</v>
      </c>
      <c r="CA37" s="10">
        <f>Commandes!CA17*CONFIG!$D22</f>
        <v>0</v>
      </c>
      <c r="CB37" s="10">
        <f>Commandes!CB17*CONFIG!$D22</f>
        <v>0</v>
      </c>
      <c r="CC37" s="10">
        <f>Commandes!CC17*CONFIG!$D22</f>
        <v>0</v>
      </c>
      <c r="CD37" s="10">
        <f>Commandes!CD17*CONFIG!$D22</f>
        <v>0</v>
      </c>
      <c r="CE37" s="10">
        <f>Commandes!CE17*CONFIG!$D22</f>
        <v>0</v>
      </c>
      <c r="CF37" s="10">
        <f>Commandes!CF17*CONFIG!$D22</f>
        <v>0</v>
      </c>
      <c r="CG37" s="10">
        <f>Commandes!CG17*CONFIG!$D22</f>
        <v>0</v>
      </c>
      <c r="CH37" s="10">
        <f>Commandes!CH17*CONFIG!$D22</f>
        <v>0</v>
      </c>
      <c r="CI37" s="10">
        <f>Commandes!CI17*CONFIG!$D22</f>
        <v>0</v>
      </c>
      <c r="CJ37" s="10">
        <f>Commandes!CJ17*CONFIG!$D22</f>
        <v>0</v>
      </c>
      <c r="CK37" s="10">
        <f>Commandes!CK17*CONFIG!$D22</f>
        <v>0</v>
      </c>
      <c r="CL37" s="10">
        <f>Commandes!CL17*CONFIG!$D22</f>
        <v>0</v>
      </c>
      <c r="CM37" s="10">
        <f>Commandes!CM17*CONFIG!$D22</f>
        <v>0</v>
      </c>
      <c r="CN37" s="10">
        <f>Commandes!CN17*CONFIG!$D22</f>
        <v>0</v>
      </c>
      <c r="CO37" s="10">
        <f>Commandes!CO17*CONFIG!$D22</f>
        <v>0</v>
      </c>
      <c r="CP37" s="10">
        <f>Commandes!CP17*CONFIG!$D22</f>
        <v>0</v>
      </c>
      <c r="CQ37" s="10">
        <f>Commandes!CQ17*CONFIG!$D22</f>
        <v>0</v>
      </c>
      <c r="CR37" s="10">
        <f>Commandes!CR17*CONFIG!$D22</f>
        <v>0</v>
      </c>
      <c r="CS37" s="10">
        <f>Commandes!CS17*CONFIG!$D22</f>
        <v>0</v>
      </c>
      <c r="CT37" s="10">
        <f>Commandes!CT17*CONFIG!$D22</f>
        <v>0</v>
      </c>
      <c r="CU37" s="10">
        <f>Commandes!CU17*CONFIG!$D22</f>
        <v>0</v>
      </c>
      <c r="CV37" s="10">
        <f>Commandes!CV17*CONFIG!$D22</f>
        <v>0</v>
      </c>
      <c r="CW37" s="10">
        <f>Commandes!CW17*CONFIG!$D22</f>
        <v>0</v>
      </c>
      <c r="CX37" s="10">
        <f>Commandes!CX17*CONFIG!$D22</f>
        <v>0</v>
      </c>
      <c r="CY37" s="10">
        <f>Commandes!CY17*CONFIG!$D22</f>
        <v>0</v>
      </c>
      <c r="CZ37" s="10">
        <f>Commandes!CZ17*CONFIG!$D22</f>
        <v>0</v>
      </c>
      <c r="DA37" s="10">
        <f>Commandes!DA17*CONFIG!$D22</f>
        <v>0</v>
      </c>
      <c r="DB37" s="10">
        <f>Commandes!DB17*CONFIG!$D22</f>
        <v>0</v>
      </c>
      <c r="DC37" s="10">
        <f>Commandes!DC17*CONFIG!$D22</f>
        <v>0</v>
      </c>
      <c r="DD37" s="10">
        <f>Commandes!DD17*CONFIG!$D22</f>
        <v>0</v>
      </c>
      <c r="DE37" s="10">
        <f>Commandes!DE17*CONFIG!$D22</f>
        <v>0</v>
      </c>
      <c r="DF37" s="10">
        <f>Commandes!DF17*CONFIG!$D22</f>
        <v>0</v>
      </c>
      <c r="DG37" s="10">
        <f>Commandes!DG17*CONFIG!$D22</f>
        <v>0</v>
      </c>
    </row>
    <row r="38">
      <c r="C38" s="6">
        <f>CONFIG!$C$23</f>
        <v>0</v>
      </c>
      <c r="D38" s="10">
        <f>Commandes!D18*CONFIG!$D23</f>
        <v>0</v>
      </c>
      <c r="E38" s="10">
        <f>Commandes!E18*CONFIG!$D23</f>
        <v>0</v>
      </c>
      <c r="F38" s="10">
        <f>Commandes!F18*CONFIG!$D23</f>
        <v>0</v>
      </c>
      <c r="G38" s="10">
        <f>Commandes!G18*CONFIG!$D23</f>
        <v>0</v>
      </c>
      <c r="H38" s="10">
        <f>Commandes!H18*CONFIG!$D23</f>
        <v>0</v>
      </c>
      <c r="I38" s="10">
        <f>Commandes!I18*CONFIG!$D23</f>
        <v>0</v>
      </c>
      <c r="J38" s="10">
        <f>Commandes!J18*CONFIG!$D23</f>
        <v>0</v>
      </c>
      <c r="K38" s="10">
        <f>Commandes!K18*CONFIG!$D23</f>
        <v>0</v>
      </c>
      <c r="L38" s="10">
        <f>Commandes!L18*CONFIG!$D23</f>
        <v>0</v>
      </c>
      <c r="M38" s="10">
        <f>Commandes!M18*CONFIG!$D23</f>
        <v>0</v>
      </c>
      <c r="N38" s="10">
        <f>Commandes!N18*CONFIG!$D23</f>
        <v>0</v>
      </c>
      <c r="O38" s="10">
        <f>Commandes!O18*CONFIG!$D23</f>
        <v>0</v>
      </c>
      <c r="P38" s="10">
        <f>Commandes!P18*CONFIG!$D23</f>
        <v>0</v>
      </c>
      <c r="Q38" s="10">
        <f>Commandes!Q18*CONFIG!$D23</f>
        <v>0</v>
      </c>
      <c r="R38" s="10">
        <f>Commandes!R18*CONFIG!$D23</f>
        <v>0</v>
      </c>
      <c r="S38" s="10">
        <f>Commandes!S18*CONFIG!$D23</f>
        <v>0</v>
      </c>
      <c r="T38" s="10">
        <f>Commandes!T18*CONFIG!$D23</f>
        <v>0</v>
      </c>
      <c r="U38" s="10">
        <f>Commandes!U18*CONFIG!$D23</f>
        <v>0</v>
      </c>
      <c r="V38" s="10">
        <f>Commandes!V18*CONFIG!$D23</f>
        <v>0</v>
      </c>
      <c r="W38" s="10">
        <f>Commandes!W18*CONFIG!$D23</f>
        <v>0</v>
      </c>
      <c r="X38" s="10">
        <f>Commandes!X18*CONFIG!$D23</f>
        <v>0</v>
      </c>
      <c r="Y38" s="10">
        <f>Commandes!Y18*CONFIG!$D23</f>
        <v>0</v>
      </c>
      <c r="Z38" s="10">
        <f>Commandes!Z18*CONFIG!$D23</f>
        <v>0</v>
      </c>
      <c r="AA38" s="10">
        <f>Commandes!AA18*CONFIG!$D23</f>
        <v>0</v>
      </c>
      <c r="AB38" s="10">
        <f>Commandes!AB18*CONFIG!$D23</f>
        <v>0</v>
      </c>
      <c r="AC38" s="10">
        <f>Commandes!AC18*CONFIG!$D23</f>
        <v>0</v>
      </c>
      <c r="AD38" s="10">
        <f>Commandes!AD18*CONFIG!$D23</f>
        <v>0</v>
      </c>
      <c r="AE38" s="10">
        <f>Commandes!AE18*CONFIG!$D23</f>
        <v>0</v>
      </c>
      <c r="AF38" s="10">
        <f>Commandes!AF18*CONFIG!$D23</f>
        <v>0</v>
      </c>
      <c r="AG38" s="10">
        <f>Commandes!AG18*CONFIG!$D23</f>
        <v>0</v>
      </c>
      <c r="AH38" s="10">
        <f>Commandes!AH18*CONFIG!$D23</f>
        <v>0</v>
      </c>
      <c r="AI38" s="10">
        <f>Commandes!AI18*CONFIG!$D23</f>
        <v>0</v>
      </c>
      <c r="AJ38" s="10">
        <f>Commandes!AJ18*CONFIG!$D23</f>
        <v>0</v>
      </c>
      <c r="AK38" s="10">
        <f>Commandes!AK18*CONFIG!$D23</f>
        <v>0</v>
      </c>
      <c r="AL38" s="10">
        <f>Commandes!AL18*CONFIG!$D23</f>
        <v>0</v>
      </c>
      <c r="AM38" s="10">
        <f>Commandes!AM18*CONFIG!$D23</f>
        <v>0</v>
      </c>
      <c r="AN38" s="10">
        <f>Commandes!AN18*CONFIG!$D23</f>
        <v>0</v>
      </c>
      <c r="AO38" s="10">
        <f>Commandes!AO18*CONFIG!$D23</f>
        <v>0</v>
      </c>
      <c r="AP38" s="10">
        <f>Commandes!AP18*CONFIG!$D23</f>
        <v>0</v>
      </c>
      <c r="AQ38" s="10">
        <f>Commandes!AQ18*CONFIG!$D23</f>
        <v>0</v>
      </c>
      <c r="AR38" s="10">
        <f>Commandes!AR18*CONFIG!$D23</f>
        <v>0</v>
      </c>
      <c r="AS38" s="10">
        <f>Commandes!AS18*CONFIG!$D23</f>
        <v>0</v>
      </c>
      <c r="AT38" s="10">
        <f>Commandes!AT18*CONFIG!$D23</f>
        <v>0</v>
      </c>
      <c r="AU38" s="10">
        <f>Commandes!AU18*CONFIG!$D23</f>
        <v>0</v>
      </c>
      <c r="AV38" s="10">
        <f>Commandes!AV18*CONFIG!$D23</f>
        <v>0</v>
      </c>
      <c r="AW38" s="10">
        <f>Commandes!AW18*CONFIG!$D23</f>
        <v>0</v>
      </c>
      <c r="AX38" s="10">
        <f>Commandes!AX18*CONFIG!$D23</f>
        <v>0</v>
      </c>
      <c r="AY38" s="10">
        <f>Commandes!AY18*CONFIG!$D23</f>
        <v>0</v>
      </c>
      <c r="AZ38" s="10">
        <f>Commandes!AZ18*CONFIG!$D23</f>
        <v>0</v>
      </c>
      <c r="BA38" s="10">
        <f>Commandes!BA18*CONFIG!$D23</f>
        <v>0</v>
      </c>
      <c r="BB38" s="10">
        <f>Commandes!BB18*CONFIG!$D23</f>
        <v>0</v>
      </c>
      <c r="BC38" s="10">
        <f>Commandes!BC18*CONFIG!$D23</f>
        <v>0</v>
      </c>
      <c r="BD38" s="10">
        <f>Commandes!BD18*CONFIG!$D23</f>
        <v>0</v>
      </c>
      <c r="BE38" s="10">
        <f>Commandes!BE18*CONFIG!$D23</f>
        <v>0</v>
      </c>
      <c r="BF38" s="10">
        <f>Commandes!BF18*CONFIG!$D23</f>
        <v>0</v>
      </c>
      <c r="BG38" s="10">
        <f>Commandes!BG18*CONFIG!$D23</f>
        <v>0</v>
      </c>
      <c r="BH38" s="10">
        <f>Commandes!BH18*CONFIG!$D23</f>
        <v>0</v>
      </c>
      <c r="BI38" s="10">
        <f>Commandes!BI18*CONFIG!$D23</f>
        <v>0</v>
      </c>
      <c r="BJ38" s="10">
        <f>Commandes!BJ18*CONFIG!$D23</f>
        <v>0</v>
      </c>
      <c r="BK38" s="10">
        <f>Commandes!BK18*CONFIG!$D23</f>
        <v>0</v>
      </c>
      <c r="BL38" s="10">
        <f>Commandes!BL18*CONFIG!$D23</f>
        <v>0</v>
      </c>
      <c r="BM38" s="10">
        <f>Commandes!BM18*CONFIG!$D23</f>
        <v>0</v>
      </c>
      <c r="BN38" s="10">
        <f>Commandes!BN18*CONFIG!$D23</f>
        <v>0</v>
      </c>
      <c r="BO38" s="10">
        <f>Commandes!BO18*CONFIG!$D23</f>
        <v>0</v>
      </c>
      <c r="BP38" s="10">
        <f>Commandes!BP18*CONFIG!$D23</f>
        <v>0</v>
      </c>
      <c r="BQ38" s="10">
        <f>Commandes!BQ18*CONFIG!$D23</f>
        <v>0</v>
      </c>
      <c r="BR38" s="10">
        <f>Commandes!BR18*CONFIG!$D23</f>
        <v>0</v>
      </c>
      <c r="BS38" s="10">
        <f>Commandes!BS18*CONFIG!$D23</f>
        <v>0</v>
      </c>
      <c r="BT38" s="10">
        <f>Commandes!BT18*CONFIG!$D23</f>
        <v>0</v>
      </c>
      <c r="BU38" s="10">
        <f>Commandes!BU18*CONFIG!$D23</f>
        <v>0</v>
      </c>
      <c r="BV38" s="10">
        <f>Commandes!BV18*CONFIG!$D23</f>
        <v>0</v>
      </c>
      <c r="BW38" s="10">
        <f>Commandes!BW18*CONFIG!$D23</f>
        <v>0</v>
      </c>
      <c r="BX38" s="10">
        <f>Commandes!BX18*CONFIG!$D23</f>
        <v>0</v>
      </c>
      <c r="BY38" s="10">
        <f>Commandes!BY18*CONFIG!$D23</f>
        <v>0</v>
      </c>
      <c r="BZ38" s="10">
        <f>Commandes!BZ18*CONFIG!$D23</f>
        <v>0</v>
      </c>
      <c r="CA38" s="10">
        <f>Commandes!CA18*CONFIG!$D23</f>
        <v>0</v>
      </c>
      <c r="CB38" s="10">
        <f>Commandes!CB18*CONFIG!$D23</f>
        <v>0</v>
      </c>
      <c r="CC38" s="10">
        <f>Commandes!CC18*CONFIG!$D23</f>
        <v>0</v>
      </c>
      <c r="CD38" s="10">
        <f>Commandes!CD18*CONFIG!$D23</f>
        <v>0</v>
      </c>
      <c r="CE38" s="10">
        <f>Commandes!CE18*CONFIG!$D23</f>
        <v>0</v>
      </c>
      <c r="CF38" s="10">
        <f>Commandes!CF18*CONFIG!$D23</f>
        <v>0</v>
      </c>
      <c r="CG38" s="10">
        <f>Commandes!CG18*CONFIG!$D23</f>
        <v>0</v>
      </c>
      <c r="CH38" s="10">
        <f>Commandes!CH18*CONFIG!$D23</f>
        <v>0</v>
      </c>
      <c r="CI38" s="10">
        <f>Commandes!CI18*CONFIG!$D23</f>
        <v>0</v>
      </c>
      <c r="CJ38" s="10">
        <f>Commandes!CJ18*CONFIG!$D23</f>
        <v>0</v>
      </c>
      <c r="CK38" s="10">
        <f>Commandes!CK18*CONFIG!$D23</f>
        <v>0</v>
      </c>
      <c r="CL38" s="10">
        <f>Commandes!CL18*CONFIG!$D23</f>
        <v>0</v>
      </c>
      <c r="CM38" s="10">
        <f>Commandes!CM18*CONFIG!$D23</f>
        <v>0</v>
      </c>
      <c r="CN38" s="10">
        <f>Commandes!CN18*CONFIG!$D23</f>
        <v>0</v>
      </c>
      <c r="CO38" s="10">
        <f>Commandes!CO18*CONFIG!$D23</f>
        <v>0</v>
      </c>
      <c r="CP38" s="10">
        <f>Commandes!CP18*CONFIG!$D23</f>
        <v>0</v>
      </c>
      <c r="CQ38" s="10">
        <f>Commandes!CQ18*CONFIG!$D23</f>
        <v>0</v>
      </c>
      <c r="CR38" s="10">
        <f>Commandes!CR18*CONFIG!$D23</f>
        <v>0</v>
      </c>
      <c r="CS38" s="10">
        <f>Commandes!CS18*CONFIG!$D23</f>
        <v>0</v>
      </c>
      <c r="CT38" s="10">
        <f>Commandes!CT18*CONFIG!$D23</f>
        <v>0</v>
      </c>
      <c r="CU38" s="10">
        <f>Commandes!CU18*CONFIG!$D23</f>
        <v>0</v>
      </c>
      <c r="CV38" s="10">
        <f>Commandes!CV18*CONFIG!$D23</f>
        <v>0</v>
      </c>
      <c r="CW38" s="10">
        <f>Commandes!CW18*CONFIG!$D23</f>
        <v>0</v>
      </c>
      <c r="CX38" s="10">
        <f>Commandes!CX18*CONFIG!$D23</f>
        <v>0</v>
      </c>
      <c r="CY38" s="10">
        <f>Commandes!CY18*CONFIG!$D23</f>
        <v>0</v>
      </c>
      <c r="CZ38" s="10">
        <f>Commandes!CZ18*CONFIG!$D23</f>
        <v>0</v>
      </c>
      <c r="DA38" s="10">
        <f>Commandes!DA18*CONFIG!$D23</f>
        <v>0</v>
      </c>
      <c r="DB38" s="10">
        <f>Commandes!DB18*CONFIG!$D23</f>
        <v>0</v>
      </c>
      <c r="DC38" s="10">
        <f>Commandes!DC18*CONFIG!$D23</f>
        <v>0</v>
      </c>
      <c r="DD38" s="10">
        <f>Commandes!DD18*CONFIG!$D23</f>
        <v>0</v>
      </c>
      <c r="DE38" s="10">
        <f>Commandes!DE18*CONFIG!$D23</f>
        <v>0</v>
      </c>
      <c r="DF38" s="10">
        <f>Commandes!DF18*CONFIG!$D23</f>
        <v>0</v>
      </c>
      <c r="DG38" s="10">
        <f>Commandes!DG18*CONFIG!$D23</f>
        <v>0</v>
      </c>
    </row>
    <row r="39">
      <c r="C39" s="6">
        <f>CONFIG!$C$24</f>
        <v>0</v>
      </c>
      <c r="D39" s="10">
        <f>Commandes!D19*CONFIG!$D24</f>
        <v>0</v>
      </c>
      <c r="E39" s="10">
        <f>Commandes!E19*CONFIG!$D24</f>
        <v>0</v>
      </c>
      <c r="F39" s="10">
        <f>Commandes!F19*CONFIG!$D24</f>
        <v>0</v>
      </c>
      <c r="G39" s="10">
        <f>Commandes!G19*CONFIG!$D24</f>
        <v>0</v>
      </c>
      <c r="H39" s="10">
        <f>Commandes!H19*CONFIG!$D24</f>
        <v>0</v>
      </c>
      <c r="I39" s="10">
        <f>Commandes!I19*CONFIG!$D24</f>
        <v>0</v>
      </c>
      <c r="J39" s="10">
        <f>Commandes!J19*CONFIG!$D24</f>
        <v>0</v>
      </c>
      <c r="K39" s="10">
        <f>Commandes!K19*CONFIG!$D24</f>
        <v>0</v>
      </c>
      <c r="L39" s="10">
        <f>Commandes!L19*CONFIG!$D24</f>
        <v>0</v>
      </c>
      <c r="M39" s="10">
        <f>Commandes!M19*CONFIG!$D24</f>
        <v>0</v>
      </c>
      <c r="N39" s="10">
        <f>Commandes!N19*CONFIG!$D24</f>
        <v>0</v>
      </c>
      <c r="O39" s="10">
        <f>Commandes!O19*CONFIG!$D24</f>
        <v>0</v>
      </c>
      <c r="P39" s="10">
        <f>Commandes!P19*CONFIG!$D24</f>
        <v>0</v>
      </c>
      <c r="Q39" s="10">
        <f>Commandes!Q19*CONFIG!$D24</f>
        <v>0</v>
      </c>
      <c r="R39" s="10">
        <f>Commandes!R19*CONFIG!$D24</f>
        <v>0</v>
      </c>
      <c r="S39" s="10">
        <f>Commandes!S19*CONFIG!$D24</f>
        <v>0</v>
      </c>
      <c r="T39" s="10">
        <f>Commandes!T19*CONFIG!$D24</f>
        <v>0</v>
      </c>
      <c r="U39" s="10">
        <f>Commandes!U19*CONFIG!$D24</f>
        <v>0</v>
      </c>
      <c r="V39" s="10">
        <f>Commandes!V19*CONFIG!$D24</f>
        <v>0</v>
      </c>
      <c r="W39" s="10">
        <f>Commandes!W19*CONFIG!$D24</f>
        <v>0</v>
      </c>
      <c r="X39" s="10">
        <f>Commandes!X19*CONFIG!$D24</f>
        <v>0</v>
      </c>
      <c r="Y39" s="10">
        <f>Commandes!Y19*CONFIG!$D24</f>
        <v>0</v>
      </c>
      <c r="Z39" s="10">
        <f>Commandes!Z19*CONFIG!$D24</f>
        <v>0</v>
      </c>
      <c r="AA39" s="10">
        <f>Commandes!AA19*CONFIG!$D24</f>
        <v>0</v>
      </c>
      <c r="AB39" s="10">
        <f>Commandes!AB19*CONFIG!$D24</f>
        <v>0</v>
      </c>
      <c r="AC39" s="10">
        <f>Commandes!AC19*CONFIG!$D24</f>
        <v>0</v>
      </c>
      <c r="AD39" s="10">
        <f>Commandes!AD19*CONFIG!$D24</f>
        <v>0</v>
      </c>
      <c r="AE39" s="10">
        <f>Commandes!AE19*CONFIG!$D24</f>
        <v>0</v>
      </c>
      <c r="AF39" s="10">
        <f>Commandes!AF19*CONFIG!$D24</f>
        <v>0</v>
      </c>
      <c r="AG39" s="10">
        <f>Commandes!AG19*CONFIG!$D24</f>
        <v>0</v>
      </c>
      <c r="AH39" s="10">
        <f>Commandes!AH19*CONFIG!$D24</f>
        <v>0</v>
      </c>
      <c r="AI39" s="10">
        <f>Commandes!AI19*CONFIG!$D24</f>
        <v>0</v>
      </c>
      <c r="AJ39" s="10">
        <f>Commandes!AJ19*CONFIG!$D24</f>
        <v>0</v>
      </c>
      <c r="AK39" s="10">
        <f>Commandes!AK19*CONFIG!$D24</f>
        <v>0</v>
      </c>
      <c r="AL39" s="10">
        <f>Commandes!AL19*CONFIG!$D24</f>
        <v>0</v>
      </c>
      <c r="AM39" s="10">
        <f>Commandes!AM19*CONFIG!$D24</f>
        <v>0</v>
      </c>
      <c r="AN39" s="10">
        <f>Commandes!AN19*CONFIG!$D24</f>
        <v>0</v>
      </c>
      <c r="AO39" s="10">
        <f>Commandes!AO19*CONFIG!$D24</f>
        <v>0</v>
      </c>
      <c r="AP39" s="10">
        <f>Commandes!AP19*CONFIG!$D24</f>
        <v>0</v>
      </c>
      <c r="AQ39" s="10">
        <f>Commandes!AQ19*CONFIG!$D24</f>
        <v>0</v>
      </c>
      <c r="AR39" s="10">
        <f>Commandes!AR19*CONFIG!$D24</f>
        <v>0</v>
      </c>
      <c r="AS39" s="10">
        <f>Commandes!AS19*CONFIG!$D24</f>
        <v>0</v>
      </c>
      <c r="AT39" s="10">
        <f>Commandes!AT19*CONFIG!$D24</f>
        <v>0</v>
      </c>
      <c r="AU39" s="10">
        <f>Commandes!AU19*CONFIG!$D24</f>
        <v>0</v>
      </c>
      <c r="AV39" s="10">
        <f>Commandes!AV19*CONFIG!$D24</f>
        <v>0</v>
      </c>
      <c r="AW39" s="10">
        <f>Commandes!AW19*CONFIG!$D24</f>
        <v>0</v>
      </c>
      <c r="AX39" s="10">
        <f>Commandes!AX19*CONFIG!$D24</f>
        <v>0</v>
      </c>
      <c r="AY39" s="10">
        <f>Commandes!AY19*CONFIG!$D24</f>
        <v>0</v>
      </c>
      <c r="AZ39" s="10">
        <f>Commandes!AZ19*CONFIG!$D24</f>
        <v>0</v>
      </c>
      <c r="BA39" s="10">
        <f>Commandes!BA19*CONFIG!$D24</f>
        <v>0</v>
      </c>
      <c r="BB39" s="10">
        <f>Commandes!BB19*CONFIG!$D24</f>
        <v>0</v>
      </c>
      <c r="BC39" s="10">
        <f>Commandes!BC19*CONFIG!$D24</f>
        <v>0</v>
      </c>
      <c r="BD39" s="10">
        <f>Commandes!BD19*CONFIG!$D24</f>
        <v>0</v>
      </c>
      <c r="BE39" s="10">
        <f>Commandes!BE19*CONFIG!$D24</f>
        <v>0</v>
      </c>
      <c r="BF39" s="10">
        <f>Commandes!BF19*CONFIG!$D24</f>
        <v>0</v>
      </c>
      <c r="BG39" s="10">
        <f>Commandes!BG19*CONFIG!$D24</f>
        <v>0</v>
      </c>
      <c r="BH39" s="10">
        <f>Commandes!BH19*CONFIG!$D24</f>
        <v>0</v>
      </c>
      <c r="BI39" s="10">
        <f>Commandes!BI19*CONFIG!$D24</f>
        <v>0</v>
      </c>
      <c r="BJ39" s="10">
        <f>Commandes!BJ19*CONFIG!$D24</f>
        <v>0</v>
      </c>
      <c r="BK39" s="10">
        <f>Commandes!BK19*CONFIG!$D24</f>
        <v>0</v>
      </c>
      <c r="BL39" s="10">
        <f>Commandes!BL19*CONFIG!$D24</f>
        <v>0</v>
      </c>
      <c r="BM39" s="10">
        <f>Commandes!BM19*CONFIG!$D24</f>
        <v>0</v>
      </c>
      <c r="BN39" s="10">
        <f>Commandes!BN19*CONFIG!$D24</f>
        <v>0</v>
      </c>
      <c r="BO39" s="10">
        <f>Commandes!BO19*CONFIG!$D24</f>
        <v>0</v>
      </c>
      <c r="BP39" s="10">
        <f>Commandes!BP19*CONFIG!$D24</f>
        <v>0</v>
      </c>
      <c r="BQ39" s="10">
        <f>Commandes!BQ19*CONFIG!$D24</f>
        <v>0</v>
      </c>
      <c r="BR39" s="10">
        <f>Commandes!BR19*CONFIG!$D24</f>
        <v>0</v>
      </c>
      <c r="BS39" s="10">
        <f>Commandes!BS19*CONFIG!$D24</f>
        <v>0</v>
      </c>
      <c r="BT39" s="10">
        <f>Commandes!BT19*CONFIG!$D24</f>
        <v>0</v>
      </c>
      <c r="BU39" s="10">
        <f>Commandes!BU19*CONFIG!$D24</f>
        <v>0</v>
      </c>
      <c r="BV39" s="10">
        <f>Commandes!BV19*CONFIG!$D24</f>
        <v>0</v>
      </c>
      <c r="BW39" s="10">
        <f>Commandes!BW19*CONFIG!$D24</f>
        <v>0</v>
      </c>
      <c r="BX39" s="10">
        <f>Commandes!BX19*CONFIG!$D24</f>
        <v>0</v>
      </c>
      <c r="BY39" s="10">
        <f>Commandes!BY19*CONFIG!$D24</f>
        <v>0</v>
      </c>
      <c r="BZ39" s="10">
        <f>Commandes!BZ19*CONFIG!$D24</f>
        <v>0</v>
      </c>
      <c r="CA39" s="10">
        <f>Commandes!CA19*CONFIG!$D24</f>
        <v>0</v>
      </c>
      <c r="CB39" s="10">
        <f>Commandes!CB19*CONFIG!$D24</f>
        <v>0</v>
      </c>
      <c r="CC39" s="10">
        <f>Commandes!CC19*CONFIG!$D24</f>
        <v>0</v>
      </c>
      <c r="CD39" s="10">
        <f>Commandes!CD19*CONFIG!$D24</f>
        <v>0</v>
      </c>
      <c r="CE39" s="10">
        <f>Commandes!CE19*CONFIG!$D24</f>
        <v>0</v>
      </c>
      <c r="CF39" s="10">
        <f>Commandes!CF19*CONFIG!$D24</f>
        <v>0</v>
      </c>
      <c r="CG39" s="10">
        <f>Commandes!CG19*CONFIG!$D24</f>
        <v>0</v>
      </c>
      <c r="CH39" s="10">
        <f>Commandes!CH19*CONFIG!$D24</f>
        <v>0</v>
      </c>
      <c r="CI39" s="10">
        <f>Commandes!CI19*CONFIG!$D24</f>
        <v>0</v>
      </c>
      <c r="CJ39" s="10">
        <f>Commandes!CJ19*CONFIG!$D24</f>
        <v>0</v>
      </c>
      <c r="CK39" s="10">
        <f>Commandes!CK19*CONFIG!$D24</f>
        <v>0</v>
      </c>
      <c r="CL39" s="10">
        <f>Commandes!CL19*CONFIG!$D24</f>
        <v>0</v>
      </c>
      <c r="CM39" s="10">
        <f>Commandes!CM19*CONFIG!$D24</f>
        <v>0</v>
      </c>
      <c r="CN39" s="10">
        <f>Commandes!CN19*CONFIG!$D24</f>
        <v>0</v>
      </c>
      <c r="CO39" s="10">
        <f>Commandes!CO19*CONFIG!$D24</f>
        <v>0</v>
      </c>
      <c r="CP39" s="10">
        <f>Commandes!CP19*CONFIG!$D24</f>
        <v>0</v>
      </c>
      <c r="CQ39" s="10">
        <f>Commandes!CQ19*CONFIG!$D24</f>
        <v>0</v>
      </c>
      <c r="CR39" s="10">
        <f>Commandes!CR19*CONFIG!$D24</f>
        <v>0</v>
      </c>
      <c r="CS39" s="10">
        <f>Commandes!CS19*CONFIG!$D24</f>
        <v>0</v>
      </c>
      <c r="CT39" s="10">
        <f>Commandes!CT19*CONFIG!$D24</f>
        <v>0</v>
      </c>
      <c r="CU39" s="10">
        <f>Commandes!CU19*CONFIG!$D24</f>
        <v>0</v>
      </c>
      <c r="CV39" s="10">
        <f>Commandes!CV19*CONFIG!$D24</f>
        <v>0</v>
      </c>
      <c r="CW39" s="10">
        <f>Commandes!CW19*CONFIG!$D24</f>
        <v>0</v>
      </c>
      <c r="CX39" s="10">
        <f>Commandes!CX19*CONFIG!$D24</f>
        <v>0</v>
      </c>
      <c r="CY39" s="10">
        <f>Commandes!CY19*CONFIG!$D24</f>
        <v>0</v>
      </c>
      <c r="CZ39" s="10">
        <f>Commandes!CZ19*CONFIG!$D24</f>
        <v>0</v>
      </c>
      <c r="DA39" s="10">
        <f>Commandes!DA19*CONFIG!$D24</f>
        <v>0</v>
      </c>
      <c r="DB39" s="10">
        <f>Commandes!DB19*CONFIG!$D24</f>
        <v>0</v>
      </c>
      <c r="DC39" s="10">
        <f>Commandes!DC19*CONFIG!$D24</f>
        <v>0</v>
      </c>
      <c r="DD39" s="10">
        <f>Commandes!DD19*CONFIG!$D24</f>
        <v>0</v>
      </c>
      <c r="DE39" s="10">
        <f>Commandes!DE19*CONFIG!$D24</f>
        <v>0</v>
      </c>
      <c r="DF39" s="10">
        <f>Commandes!DF19*CONFIG!$D24</f>
        <v>0</v>
      </c>
      <c r="DG39" s="10">
        <f>Commandes!DG19*CONFIG!$D24</f>
        <v>0</v>
      </c>
    </row>
    <row r="40">
      <c r="C40" s="6">
        <f>CONFIG!$C$25</f>
        <v>0</v>
      </c>
      <c r="D40" s="10">
        <f>Commandes!D20*CONFIG!$D25</f>
        <v>0</v>
      </c>
      <c r="E40" s="10">
        <f>Commandes!E20*CONFIG!$D25</f>
        <v>0</v>
      </c>
      <c r="F40" s="10">
        <f>Commandes!F20*CONFIG!$D25</f>
        <v>0</v>
      </c>
      <c r="G40" s="10">
        <f>Commandes!G20*CONFIG!$D25</f>
        <v>0</v>
      </c>
      <c r="H40" s="10">
        <f>Commandes!H20*CONFIG!$D25</f>
        <v>0</v>
      </c>
      <c r="I40" s="10">
        <f>Commandes!I20*CONFIG!$D25</f>
        <v>0</v>
      </c>
      <c r="J40" s="10">
        <f>Commandes!J20*CONFIG!$D25</f>
        <v>0</v>
      </c>
      <c r="K40" s="10">
        <f>Commandes!K20*CONFIG!$D25</f>
        <v>0</v>
      </c>
      <c r="L40" s="10">
        <f>Commandes!L20*CONFIG!$D25</f>
        <v>0</v>
      </c>
      <c r="M40" s="10">
        <f>Commandes!M20*CONFIG!$D25</f>
        <v>0</v>
      </c>
      <c r="N40" s="10">
        <f>Commandes!N20*CONFIG!$D25</f>
        <v>0</v>
      </c>
      <c r="O40" s="10">
        <f>Commandes!O20*CONFIG!$D25</f>
        <v>0</v>
      </c>
      <c r="P40" s="10">
        <f>Commandes!P20*CONFIG!$D25</f>
        <v>0</v>
      </c>
      <c r="Q40" s="10">
        <f>Commandes!Q20*CONFIG!$D25</f>
        <v>0</v>
      </c>
      <c r="R40" s="10">
        <f>Commandes!R20*CONFIG!$D25</f>
        <v>0</v>
      </c>
      <c r="S40" s="10">
        <f>Commandes!S20*CONFIG!$D25</f>
        <v>0</v>
      </c>
      <c r="T40" s="10">
        <f>Commandes!T20*CONFIG!$D25</f>
        <v>0</v>
      </c>
      <c r="U40" s="10">
        <f>Commandes!U20*CONFIG!$D25</f>
        <v>0</v>
      </c>
      <c r="V40" s="10">
        <f>Commandes!V20*CONFIG!$D25</f>
        <v>0</v>
      </c>
      <c r="W40" s="10">
        <f>Commandes!W20*CONFIG!$D25</f>
        <v>0</v>
      </c>
      <c r="X40" s="10">
        <f>Commandes!X20*CONFIG!$D25</f>
        <v>0</v>
      </c>
      <c r="Y40" s="10">
        <f>Commandes!Y20*CONFIG!$D25</f>
        <v>0</v>
      </c>
      <c r="Z40" s="10">
        <f>Commandes!Z20*CONFIG!$D25</f>
        <v>0</v>
      </c>
      <c r="AA40" s="10">
        <f>Commandes!AA20*CONFIG!$D25</f>
        <v>0</v>
      </c>
      <c r="AB40" s="10">
        <f>Commandes!AB20*CONFIG!$D25</f>
        <v>0</v>
      </c>
      <c r="AC40" s="10">
        <f>Commandes!AC20*CONFIG!$D25</f>
        <v>0</v>
      </c>
      <c r="AD40" s="10">
        <f>Commandes!AD20*CONFIG!$D25</f>
        <v>0</v>
      </c>
      <c r="AE40" s="10">
        <f>Commandes!AE20*CONFIG!$D25</f>
        <v>0</v>
      </c>
      <c r="AF40" s="10">
        <f>Commandes!AF20*CONFIG!$D25</f>
        <v>0</v>
      </c>
      <c r="AG40" s="10">
        <f>Commandes!AG20*CONFIG!$D25</f>
        <v>0</v>
      </c>
      <c r="AH40" s="10">
        <f>Commandes!AH20*CONFIG!$D25</f>
        <v>0</v>
      </c>
      <c r="AI40" s="10">
        <f>Commandes!AI20*CONFIG!$D25</f>
        <v>0</v>
      </c>
      <c r="AJ40" s="10">
        <f>Commandes!AJ20*CONFIG!$D25</f>
        <v>0</v>
      </c>
      <c r="AK40" s="10">
        <f>Commandes!AK20*CONFIG!$D25</f>
        <v>0</v>
      </c>
      <c r="AL40" s="10">
        <f>Commandes!AL20*CONFIG!$D25</f>
        <v>0</v>
      </c>
      <c r="AM40" s="10">
        <f>Commandes!AM20*CONFIG!$D25</f>
        <v>0</v>
      </c>
      <c r="AN40" s="10">
        <f>Commandes!AN20*CONFIG!$D25</f>
        <v>0</v>
      </c>
      <c r="AO40" s="10">
        <f>Commandes!AO20*CONFIG!$D25</f>
        <v>0</v>
      </c>
      <c r="AP40" s="10">
        <f>Commandes!AP20*CONFIG!$D25</f>
        <v>0</v>
      </c>
      <c r="AQ40" s="10">
        <f>Commandes!AQ20*CONFIG!$D25</f>
        <v>0</v>
      </c>
      <c r="AR40" s="10">
        <f>Commandes!AR20*CONFIG!$D25</f>
        <v>0</v>
      </c>
      <c r="AS40" s="10">
        <f>Commandes!AS20*CONFIG!$D25</f>
        <v>0</v>
      </c>
      <c r="AT40" s="10">
        <f>Commandes!AT20*CONFIG!$D25</f>
        <v>0</v>
      </c>
      <c r="AU40" s="10">
        <f>Commandes!AU20*CONFIG!$D25</f>
        <v>0</v>
      </c>
      <c r="AV40" s="10">
        <f>Commandes!AV20*CONFIG!$D25</f>
        <v>0</v>
      </c>
      <c r="AW40" s="10">
        <f>Commandes!AW20*CONFIG!$D25</f>
        <v>0</v>
      </c>
      <c r="AX40" s="10">
        <f>Commandes!AX20*CONFIG!$D25</f>
        <v>0</v>
      </c>
      <c r="AY40" s="10">
        <f>Commandes!AY20*CONFIG!$D25</f>
        <v>0</v>
      </c>
      <c r="AZ40" s="10">
        <f>Commandes!AZ20*CONFIG!$D25</f>
        <v>0</v>
      </c>
      <c r="BA40" s="10">
        <f>Commandes!BA20*CONFIG!$D25</f>
        <v>0</v>
      </c>
      <c r="BB40" s="10">
        <f>Commandes!BB20*CONFIG!$D25</f>
        <v>0</v>
      </c>
      <c r="BC40" s="10">
        <f>Commandes!BC20*CONFIG!$D25</f>
        <v>0</v>
      </c>
      <c r="BD40" s="10">
        <f>Commandes!BD20*CONFIG!$D25</f>
        <v>0</v>
      </c>
      <c r="BE40" s="10">
        <f>Commandes!BE20*CONFIG!$D25</f>
        <v>0</v>
      </c>
      <c r="BF40" s="10">
        <f>Commandes!BF20*CONFIG!$D25</f>
        <v>0</v>
      </c>
      <c r="BG40" s="10">
        <f>Commandes!BG20*CONFIG!$D25</f>
        <v>0</v>
      </c>
      <c r="BH40" s="10">
        <f>Commandes!BH20*CONFIG!$D25</f>
        <v>0</v>
      </c>
      <c r="BI40" s="10">
        <f>Commandes!BI20*CONFIG!$D25</f>
        <v>0</v>
      </c>
      <c r="BJ40" s="10">
        <f>Commandes!BJ20*CONFIG!$D25</f>
        <v>0</v>
      </c>
      <c r="BK40" s="10">
        <f>Commandes!BK20*CONFIG!$D25</f>
        <v>0</v>
      </c>
      <c r="BL40" s="10">
        <f>Commandes!BL20*CONFIG!$D25</f>
        <v>0</v>
      </c>
      <c r="BM40" s="10">
        <f>Commandes!BM20*CONFIG!$D25</f>
        <v>0</v>
      </c>
      <c r="BN40" s="10">
        <f>Commandes!BN20*CONFIG!$D25</f>
        <v>0</v>
      </c>
      <c r="BO40" s="10">
        <f>Commandes!BO20*CONFIG!$D25</f>
        <v>0</v>
      </c>
      <c r="BP40" s="10">
        <f>Commandes!BP20*CONFIG!$D25</f>
        <v>0</v>
      </c>
      <c r="BQ40" s="10">
        <f>Commandes!BQ20*CONFIG!$D25</f>
        <v>0</v>
      </c>
      <c r="BR40" s="10">
        <f>Commandes!BR20*CONFIG!$D25</f>
        <v>0</v>
      </c>
      <c r="BS40" s="10">
        <f>Commandes!BS20*CONFIG!$D25</f>
        <v>0</v>
      </c>
      <c r="BT40" s="10">
        <f>Commandes!BT20*CONFIG!$D25</f>
        <v>0</v>
      </c>
      <c r="BU40" s="10">
        <f>Commandes!BU20*CONFIG!$D25</f>
        <v>0</v>
      </c>
      <c r="BV40" s="10">
        <f>Commandes!BV20*CONFIG!$D25</f>
        <v>0</v>
      </c>
      <c r="BW40" s="10">
        <f>Commandes!BW20*CONFIG!$D25</f>
        <v>0</v>
      </c>
      <c r="BX40" s="10">
        <f>Commandes!BX20*CONFIG!$D25</f>
        <v>0</v>
      </c>
      <c r="BY40" s="10">
        <f>Commandes!BY20*CONFIG!$D25</f>
        <v>0</v>
      </c>
      <c r="BZ40" s="10">
        <f>Commandes!BZ20*CONFIG!$D25</f>
        <v>0</v>
      </c>
      <c r="CA40" s="10">
        <f>Commandes!CA20*CONFIG!$D25</f>
        <v>0</v>
      </c>
      <c r="CB40" s="10">
        <f>Commandes!CB20*CONFIG!$D25</f>
        <v>0</v>
      </c>
      <c r="CC40" s="10">
        <f>Commandes!CC20*CONFIG!$D25</f>
        <v>0</v>
      </c>
      <c r="CD40" s="10">
        <f>Commandes!CD20*CONFIG!$D25</f>
        <v>0</v>
      </c>
      <c r="CE40" s="10">
        <f>Commandes!CE20*CONFIG!$D25</f>
        <v>0</v>
      </c>
      <c r="CF40" s="10">
        <f>Commandes!CF20*CONFIG!$D25</f>
        <v>0</v>
      </c>
      <c r="CG40" s="10">
        <f>Commandes!CG20*CONFIG!$D25</f>
        <v>0</v>
      </c>
      <c r="CH40" s="10">
        <f>Commandes!CH20*CONFIG!$D25</f>
        <v>0</v>
      </c>
      <c r="CI40" s="10">
        <f>Commandes!CI20*CONFIG!$D25</f>
        <v>0</v>
      </c>
      <c r="CJ40" s="10">
        <f>Commandes!CJ20*CONFIG!$D25</f>
        <v>0</v>
      </c>
      <c r="CK40" s="10">
        <f>Commandes!CK20*CONFIG!$D25</f>
        <v>0</v>
      </c>
      <c r="CL40" s="10">
        <f>Commandes!CL20*CONFIG!$D25</f>
        <v>0</v>
      </c>
      <c r="CM40" s="10">
        <f>Commandes!CM20*CONFIG!$D25</f>
        <v>0</v>
      </c>
      <c r="CN40" s="10">
        <f>Commandes!CN20*CONFIG!$D25</f>
        <v>0</v>
      </c>
      <c r="CO40" s="10">
        <f>Commandes!CO20*CONFIG!$D25</f>
        <v>0</v>
      </c>
      <c r="CP40" s="10">
        <f>Commandes!CP20*CONFIG!$D25</f>
        <v>0</v>
      </c>
      <c r="CQ40" s="10">
        <f>Commandes!CQ20*CONFIG!$D25</f>
        <v>0</v>
      </c>
      <c r="CR40" s="10">
        <f>Commandes!CR20*CONFIG!$D25</f>
        <v>0</v>
      </c>
      <c r="CS40" s="10">
        <f>Commandes!CS20*CONFIG!$D25</f>
        <v>0</v>
      </c>
      <c r="CT40" s="10">
        <f>Commandes!CT20*CONFIG!$D25</f>
        <v>0</v>
      </c>
      <c r="CU40" s="10">
        <f>Commandes!CU20*CONFIG!$D25</f>
        <v>0</v>
      </c>
      <c r="CV40" s="10">
        <f>Commandes!CV20*CONFIG!$D25</f>
        <v>0</v>
      </c>
      <c r="CW40" s="10">
        <f>Commandes!CW20*CONFIG!$D25</f>
        <v>0</v>
      </c>
      <c r="CX40" s="10">
        <f>Commandes!CX20*CONFIG!$D25</f>
        <v>0</v>
      </c>
      <c r="CY40" s="10">
        <f>Commandes!CY20*CONFIG!$D25</f>
        <v>0</v>
      </c>
      <c r="CZ40" s="10">
        <f>Commandes!CZ20*CONFIG!$D25</f>
        <v>0</v>
      </c>
      <c r="DA40" s="10">
        <f>Commandes!DA20*CONFIG!$D25</f>
        <v>0</v>
      </c>
      <c r="DB40" s="10">
        <f>Commandes!DB20*CONFIG!$D25</f>
        <v>0</v>
      </c>
      <c r="DC40" s="10">
        <f>Commandes!DC20*CONFIG!$D25</f>
        <v>0</v>
      </c>
      <c r="DD40" s="10">
        <f>Commandes!DD20*CONFIG!$D25</f>
        <v>0</v>
      </c>
      <c r="DE40" s="10">
        <f>Commandes!DE20*CONFIG!$D25</f>
        <v>0</v>
      </c>
      <c r="DF40" s="10">
        <f>Commandes!DF20*CONFIG!$D25</f>
        <v>0</v>
      </c>
      <c r="DG40" s="10">
        <f>Commandes!DG20*CONFIG!$D25</f>
        <v>0</v>
      </c>
    </row>
    <row r="41"/>
    <row r="42">
      <c r="C42" t="str">
        <v>TOTAL</v>
      </c>
      <c r="D42" s="10">
        <f>SUM(D29:D40)</f>
        <v>0</v>
      </c>
      <c r="E42" s="10">
        <f>SUM(E29:E40)</f>
        <v>0</v>
      </c>
      <c r="F42" s="10">
        <f>SUM(F29:F40)</f>
        <v>0</v>
      </c>
      <c r="G42" s="10">
        <f>SUM(G29:G40)</f>
        <v>0</v>
      </c>
      <c r="H42" s="10">
        <f>SUM(H29:H40)</f>
        <v>0</v>
      </c>
      <c r="I42" s="10">
        <f>SUM(I29:I40)</f>
        <v>0</v>
      </c>
      <c r="J42" s="10">
        <f>SUM(J29:J40)</f>
        <v>0</v>
      </c>
      <c r="K42" s="10">
        <f>SUM(K29:K40)</f>
        <v>0</v>
      </c>
      <c r="L42" s="10">
        <f>SUM(L29:L40)</f>
        <v>0</v>
      </c>
      <c r="M42" s="10">
        <f>SUM(M29:M40)</f>
        <v>0</v>
      </c>
      <c r="N42" s="10">
        <f>SUM(N29:N40)</f>
        <v>0</v>
      </c>
      <c r="O42" s="10">
        <f>SUM(O29:O40)</f>
        <v>0</v>
      </c>
      <c r="P42" s="10">
        <f>SUM(P29:P40)</f>
        <v>0</v>
      </c>
      <c r="Q42" s="10">
        <f>SUM(Q29:Q40)</f>
        <v>0</v>
      </c>
      <c r="R42" s="10">
        <f>SUM(R29:R40)</f>
        <v>0</v>
      </c>
      <c r="S42" s="10">
        <f>SUM(S29:S40)</f>
        <v>0</v>
      </c>
      <c r="T42" s="10">
        <f>SUM(T29:T40)</f>
        <v>0</v>
      </c>
      <c r="U42" s="10">
        <f>SUM(U29:U40)</f>
        <v>0</v>
      </c>
      <c r="V42" s="10">
        <f>SUM(V29:V40)</f>
        <v>0</v>
      </c>
      <c r="W42" s="10">
        <f>SUM(W29:W40)</f>
        <v>0</v>
      </c>
      <c r="X42" s="10">
        <f>SUM(X29:X40)</f>
        <v>0</v>
      </c>
      <c r="Y42" s="10">
        <f>SUM(Y29:Y40)</f>
        <v>0</v>
      </c>
      <c r="Z42" s="10">
        <f>SUM(Z29:Z40)</f>
        <v>0</v>
      </c>
      <c r="AA42" s="10">
        <f>SUM(AA29:AA40)</f>
        <v>0</v>
      </c>
      <c r="AB42" s="10">
        <f>SUM(AB29:AB40)</f>
        <v>0</v>
      </c>
      <c r="AC42" s="10">
        <f>SUM(AC29:AC40)</f>
        <v>0</v>
      </c>
      <c r="AD42" s="10">
        <f>SUM(AD29:AD40)</f>
        <v>0</v>
      </c>
      <c r="AE42" s="10">
        <f>SUM(AE29:AE40)</f>
        <v>0</v>
      </c>
      <c r="AF42" s="10">
        <f>SUM(AF29:AF40)</f>
        <v>0</v>
      </c>
      <c r="AG42" s="10">
        <f>SUM(AG29:AG40)</f>
        <v>0</v>
      </c>
      <c r="AH42" s="10">
        <f>SUM(AH29:AH40)</f>
        <v>0</v>
      </c>
      <c r="AI42" s="10">
        <f>SUM(AI29:AI40)</f>
        <v>0</v>
      </c>
      <c r="AJ42" s="10">
        <f>SUM(AJ29:AJ40)</f>
        <v>0</v>
      </c>
      <c r="AK42" s="10">
        <f>SUM(AK29:AK40)</f>
        <v>0</v>
      </c>
      <c r="AL42" s="10">
        <f>SUM(AL29:AL40)</f>
        <v>0</v>
      </c>
      <c r="AM42" s="10">
        <f>SUM(AM29:AM40)</f>
        <v>0</v>
      </c>
      <c r="AN42" s="10">
        <f>SUM(AN29:AN40)</f>
        <v>0</v>
      </c>
      <c r="AO42" s="10">
        <f>SUM(AO29:AO40)</f>
        <v>0</v>
      </c>
      <c r="AP42" s="10">
        <f>SUM(AP29:AP40)</f>
        <v>0</v>
      </c>
      <c r="AQ42" s="10">
        <f>SUM(AQ29:AQ40)</f>
        <v>0</v>
      </c>
      <c r="AR42" s="10">
        <f>SUM(AR29:AR40)</f>
        <v>0</v>
      </c>
      <c r="AS42" s="10">
        <f>SUM(AS29:AS40)</f>
        <v>0</v>
      </c>
      <c r="AT42" s="10">
        <f>SUM(AT29:AT40)</f>
        <v>0</v>
      </c>
      <c r="AU42" s="10">
        <f>SUM(AU29:AU40)</f>
        <v>0</v>
      </c>
      <c r="AV42" s="10">
        <f>SUM(AV29:AV40)</f>
        <v>0</v>
      </c>
      <c r="AW42" s="10">
        <f>SUM(AW29:AW40)</f>
        <v>0</v>
      </c>
      <c r="AX42" s="10">
        <f>SUM(AX29:AX40)</f>
        <v>0</v>
      </c>
      <c r="AY42" s="10">
        <f>SUM(AY29:AY40)</f>
        <v>0</v>
      </c>
      <c r="AZ42" s="10">
        <f>SUM(AZ29:AZ40)</f>
        <v>0</v>
      </c>
      <c r="BA42" s="10">
        <f>SUM(BA29:BA40)</f>
        <v>0</v>
      </c>
      <c r="BB42" s="10">
        <f>SUM(BB29:BB40)</f>
        <v>0</v>
      </c>
      <c r="BC42" s="10">
        <f>SUM(BC29:BC40)</f>
        <v>0</v>
      </c>
      <c r="BD42" s="10">
        <f>SUM(BD29:BD40)</f>
        <v>0</v>
      </c>
      <c r="BE42" s="10">
        <f>SUM(BE29:BE40)</f>
        <v>0</v>
      </c>
      <c r="BF42" s="10">
        <f>SUM(BF29:BF40)</f>
        <v>0</v>
      </c>
      <c r="BG42" s="10">
        <f>SUM(BG29:BG40)</f>
        <v>0</v>
      </c>
      <c r="BH42" s="10">
        <f>SUM(BH29:BH40)</f>
        <v>0</v>
      </c>
      <c r="BI42" s="10">
        <f>SUM(BI29:BI40)</f>
        <v>0</v>
      </c>
      <c r="BJ42" s="10">
        <f>SUM(BJ29:BJ40)</f>
        <v>0</v>
      </c>
      <c r="BK42" s="10">
        <f>SUM(BK29:BK40)</f>
        <v>0</v>
      </c>
      <c r="BL42" s="10">
        <f>SUM(BL29:BL40)</f>
        <v>0</v>
      </c>
      <c r="BM42" s="10">
        <f>SUM(BM29:BM40)</f>
        <v>0</v>
      </c>
      <c r="BN42" s="10">
        <f>SUM(BN29:BN40)</f>
        <v>0</v>
      </c>
      <c r="BO42" s="10">
        <f>SUM(BO29:BO40)</f>
        <v>0</v>
      </c>
      <c r="BP42" s="10">
        <f>SUM(BP29:BP40)</f>
        <v>0</v>
      </c>
      <c r="BQ42" s="10">
        <f>SUM(BQ29:BQ40)</f>
        <v>0</v>
      </c>
      <c r="BR42" s="10">
        <f>SUM(BR29:BR40)</f>
        <v>0</v>
      </c>
      <c r="BS42" s="10">
        <f>SUM(BS29:BS40)</f>
        <v>0</v>
      </c>
      <c r="BT42" s="10">
        <f>SUM(BT29:BT40)</f>
        <v>0</v>
      </c>
      <c r="BU42" s="10">
        <f>SUM(BU29:BU40)</f>
        <v>0</v>
      </c>
      <c r="BV42" s="10">
        <f>SUM(BV29:BV40)</f>
        <v>0</v>
      </c>
      <c r="BW42" s="10">
        <f>SUM(BW29:BW40)</f>
        <v>0</v>
      </c>
      <c r="BX42" s="10">
        <f>SUM(BX29:BX40)</f>
        <v>0</v>
      </c>
      <c r="BY42" s="10">
        <f>SUM(BY29:BY40)</f>
        <v>0</v>
      </c>
      <c r="BZ42" s="10">
        <f>SUM(BZ29:BZ40)</f>
        <v>0</v>
      </c>
      <c r="CA42" s="10">
        <f>SUM(CA29:CA40)</f>
        <v>0</v>
      </c>
      <c r="CB42" s="10">
        <f>SUM(CB29:CB40)</f>
        <v>0</v>
      </c>
      <c r="CC42" s="10">
        <f>SUM(CC29:CC40)</f>
        <v>0</v>
      </c>
      <c r="CD42" s="10">
        <f>SUM(CD29:CD40)</f>
        <v>0</v>
      </c>
      <c r="CE42" s="10">
        <f>SUM(CE29:CE40)</f>
        <v>0</v>
      </c>
      <c r="CF42" s="10">
        <f>SUM(CF29:CF40)</f>
        <v>0</v>
      </c>
      <c r="CG42" s="10">
        <f>SUM(CG29:CG40)</f>
        <v>0</v>
      </c>
      <c r="CH42" s="10">
        <f>SUM(CH29:CH40)</f>
        <v>0</v>
      </c>
      <c r="CI42" s="10">
        <f>SUM(CI29:CI40)</f>
        <v>0</v>
      </c>
      <c r="CJ42" s="10">
        <f>SUM(CJ29:CJ40)</f>
        <v>0</v>
      </c>
      <c r="CK42" s="10">
        <f>SUM(CK29:CK40)</f>
        <v>0</v>
      </c>
      <c r="CL42" s="10">
        <f>SUM(CL29:CL40)</f>
        <v>0</v>
      </c>
      <c r="CM42" s="10">
        <f>SUM(CM29:CM40)</f>
        <v>0</v>
      </c>
      <c r="CN42" s="10">
        <f>SUM(CN29:CN40)</f>
        <v>0</v>
      </c>
      <c r="CO42" s="10">
        <f>SUM(CO29:CO40)</f>
        <v>0</v>
      </c>
      <c r="CP42" s="10">
        <f>SUM(CP29:CP40)</f>
        <v>0</v>
      </c>
      <c r="CQ42" s="10">
        <f>SUM(CQ29:CQ40)</f>
        <v>0</v>
      </c>
      <c r="CR42" s="10">
        <f>SUM(CR29:CR40)</f>
        <v>0</v>
      </c>
      <c r="CS42" s="10">
        <f>SUM(CS29:CS40)</f>
        <v>0</v>
      </c>
      <c r="CT42" s="10">
        <f>SUM(CT29:CT40)</f>
        <v>0</v>
      </c>
      <c r="CU42" s="10">
        <f>SUM(CU29:CU40)</f>
        <v>0</v>
      </c>
      <c r="CV42" s="10">
        <f>SUM(CV29:CV40)</f>
        <v>0</v>
      </c>
      <c r="CW42" s="10">
        <f>SUM(CW29:CW40)</f>
        <v>0</v>
      </c>
      <c r="CX42" s="10">
        <f>SUM(CX29:CX40)</f>
        <v>0</v>
      </c>
      <c r="CY42" s="10">
        <f>SUM(CY29:CY40)</f>
        <v>0</v>
      </c>
      <c r="CZ42" s="10">
        <f>SUM(CZ29:CZ40)</f>
        <v>0</v>
      </c>
      <c r="DA42" s="10">
        <f>SUM(DA29:DA40)</f>
        <v>0</v>
      </c>
      <c r="DB42" s="10">
        <f>SUM(DB29:DB40)</f>
        <v>0</v>
      </c>
      <c r="DC42" s="10">
        <f>SUM(DC29:DC40)</f>
        <v>0</v>
      </c>
      <c r="DD42" s="10">
        <f>SUM(DD29:DD40)</f>
        <v>0</v>
      </c>
      <c r="DE42" s="10">
        <f>SUM(DE29:DE40)</f>
        <v>0</v>
      </c>
      <c r="DF42" s="10">
        <f>SUM(DF29:DF40)</f>
        <v>0</v>
      </c>
      <c r="DG42" s="10">
        <f>SUM(DG29:DG40)</f>
        <v>0</v>
      </c>
    </row>
    <row r="43">
      <c r="C43" t="str">
        <v>TOTAL annuel cumulé</v>
      </c>
      <c r="D43" s="10">
        <f>D42</f>
        <v>0</v>
      </c>
      <c r="E43" s="10">
        <f>D43+E42</f>
        <v>0</v>
      </c>
      <c r="F43" s="10">
        <f>E43+F42</f>
        <v>0</v>
      </c>
      <c r="G43" s="10">
        <f>F43+G42</f>
        <v>0</v>
      </c>
      <c r="H43" s="10">
        <f>G43+H42</f>
        <v>0</v>
      </c>
      <c r="I43" s="10">
        <f>H43+I42</f>
        <v>0</v>
      </c>
      <c r="J43" s="10">
        <f>I43+J42</f>
        <v>0</v>
      </c>
      <c r="K43" s="10">
        <f>J43+K42</f>
        <v>0</v>
      </c>
      <c r="L43" s="10">
        <f>K43+L42</f>
        <v>0</v>
      </c>
      <c r="M43" s="10">
        <f>L43+M42</f>
        <v>0</v>
      </c>
      <c r="N43" s="10">
        <f>M43+N42</f>
        <v>0</v>
      </c>
      <c r="O43" s="10">
        <f>N43+O42</f>
        <v>0</v>
      </c>
      <c r="P43" s="10">
        <f>P42</f>
        <v>0</v>
      </c>
      <c r="Q43" s="10">
        <f>P43+Q42</f>
        <v>0</v>
      </c>
      <c r="R43" s="10">
        <f>Q43+R42</f>
        <v>0</v>
      </c>
      <c r="S43" s="10">
        <f>R43+S42</f>
        <v>0</v>
      </c>
      <c r="T43" s="10">
        <f>S43+T42</f>
        <v>0</v>
      </c>
      <c r="U43" s="10">
        <f>T43+U42</f>
        <v>0</v>
      </c>
      <c r="V43" s="10">
        <f>U43+V42</f>
        <v>0</v>
      </c>
      <c r="W43" s="10">
        <f>V43+W42</f>
        <v>0</v>
      </c>
      <c r="X43" s="10">
        <f>W43+X42</f>
        <v>0</v>
      </c>
      <c r="Y43" s="10">
        <f>X43+Y42</f>
        <v>0</v>
      </c>
      <c r="Z43" s="10">
        <f>Y43+Z42</f>
        <v>0</v>
      </c>
      <c r="AA43" s="10">
        <f>Z43+AA42</f>
        <v>0</v>
      </c>
      <c r="AB43" s="10">
        <f>AB42</f>
        <v>0</v>
      </c>
      <c r="AC43" s="10">
        <f>AB43+AC42</f>
        <v>0</v>
      </c>
      <c r="AD43" s="10">
        <f>AC43+AD42</f>
        <v>0</v>
      </c>
      <c r="AE43" s="10">
        <f>AD43+AE42</f>
        <v>0</v>
      </c>
      <c r="AF43" s="10">
        <f>AE43+AF42</f>
        <v>0</v>
      </c>
      <c r="AG43" s="10">
        <f>AF43+AG42</f>
        <v>0</v>
      </c>
      <c r="AH43" s="10">
        <f>AG43+AH42</f>
        <v>0</v>
      </c>
      <c r="AI43" s="10">
        <f>AH43+AI42</f>
        <v>0</v>
      </c>
      <c r="AJ43" s="10">
        <f>AI43+AJ42</f>
        <v>0</v>
      </c>
      <c r="AK43" s="10">
        <f>AJ43+AK42</f>
        <v>0</v>
      </c>
      <c r="AL43" s="10">
        <f>AK43+AL42</f>
        <v>0</v>
      </c>
      <c r="AM43" s="10">
        <f>AL43+AM42</f>
        <v>0</v>
      </c>
      <c r="AN43" s="10">
        <f>AN42</f>
        <v>0</v>
      </c>
      <c r="AO43" s="10">
        <f>AN43+AO42</f>
        <v>0</v>
      </c>
      <c r="AP43" s="10">
        <f>AO43+AP42</f>
        <v>0</v>
      </c>
      <c r="AQ43" s="10">
        <f>AP43+AQ42</f>
        <v>0</v>
      </c>
      <c r="AR43" s="10">
        <f>AQ43+AR42</f>
        <v>0</v>
      </c>
      <c r="AS43" s="10">
        <f>AR43+AS42</f>
        <v>0</v>
      </c>
      <c r="AT43" s="10">
        <f>AS43+AT42</f>
        <v>0</v>
      </c>
      <c r="AU43" s="10">
        <f>AT43+AU42</f>
        <v>0</v>
      </c>
      <c r="AV43" s="10">
        <f>AU43+AV42</f>
        <v>0</v>
      </c>
      <c r="AW43" s="10">
        <f>AV43+AW42</f>
        <v>0</v>
      </c>
      <c r="AX43" s="10">
        <f>AW43+AX42</f>
        <v>0</v>
      </c>
      <c r="AY43" s="10">
        <f>AX43+AY42</f>
        <v>0</v>
      </c>
      <c r="AZ43" s="10">
        <f>AZ42</f>
        <v>0</v>
      </c>
      <c r="BA43" s="10">
        <f>AZ43+BA42</f>
        <v>0</v>
      </c>
      <c r="BB43" s="10">
        <f>BA43+BB42</f>
        <v>0</v>
      </c>
      <c r="BC43" s="10">
        <f>BB43+BC42</f>
        <v>0</v>
      </c>
      <c r="BD43" s="10">
        <f>BC43+BD42</f>
        <v>0</v>
      </c>
      <c r="BE43" s="10">
        <f>BD43+BE42</f>
        <v>0</v>
      </c>
      <c r="BF43" s="10">
        <f>BE43+BF42</f>
        <v>0</v>
      </c>
      <c r="BG43" s="10">
        <f>BF43+BG42</f>
        <v>0</v>
      </c>
      <c r="BH43" s="10">
        <f>BG43+BH42</f>
        <v>0</v>
      </c>
      <c r="BI43" s="10">
        <f>BH43+BI42</f>
        <v>0</v>
      </c>
      <c r="BJ43" s="10">
        <f>BI43+BJ42</f>
        <v>0</v>
      </c>
      <c r="BK43" s="10">
        <f>BJ43+BK42</f>
        <v>0</v>
      </c>
      <c r="BL43" s="10">
        <f>BL42</f>
        <v>0</v>
      </c>
      <c r="BM43" s="10">
        <f>BL43+BM42</f>
        <v>0</v>
      </c>
      <c r="BN43" s="10">
        <f>BM43+BN42</f>
        <v>0</v>
      </c>
      <c r="BO43" s="10">
        <f>BN43+BO42</f>
        <v>0</v>
      </c>
      <c r="BP43" s="10">
        <f>BO43+BP42</f>
        <v>0</v>
      </c>
      <c r="BQ43" s="10">
        <f>BP43+BQ42</f>
        <v>0</v>
      </c>
      <c r="BR43" s="10">
        <f>BQ43+BR42</f>
        <v>0</v>
      </c>
      <c r="BS43" s="10">
        <f>BR43+BS42</f>
        <v>0</v>
      </c>
      <c r="BT43" s="10">
        <f>BS43+BT42</f>
        <v>0</v>
      </c>
      <c r="BU43" s="10">
        <f>BT43+BU42</f>
        <v>0</v>
      </c>
      <c r="BV43" s="10">
        <f>BU43+BV42</f>
        <v>0</v>
      </c>
      <c r="BW43" s="10">
        <f>BV43+BW42</f>
        <v>0</v>
      </c>
      <c r="BX43" s="10">
        <f>BX42</f>
        <v>0</v>
      </c>
      <c r="BY43" s="10">
        <f>BX43+BY42</f>
        <v>0</v>
      </c>
      <c r="BZ43" s="10">
        <f>BY43+BZ42</f>
        <v>0</v>
      </c>
      <c r="CA43" s="10">
        <f>BZ43+CA42</f>
        <v>0</v>
      </c>
      <c r="CB43" s="10">
        <f>CA43+CB42</f>
        <v>0</v>
      </c>
      <c r="CC43" s="10">
        <f>CB43+CC42</f>
        <v>0</v>
      </c>
      <c r="CD43" s="10">
        <f>CC43+CD42</f>
        <v>0</v>
      </c>
      <c r="CE43" s="10">
        <f>CD43+CE42</f>
        <v>0</v>
      </c>
      <c r="CF43" s="10">
        <f>CE43+CF42</f>
        <v>0</v>
      </c>
      <c r="CG43" s="10">
        <f>CF43+CG42</f>
        <v>0</v>
      </c>
      <c r="CH43" s="10">
        <f>CG43+CH42</f>
        <v>0</v>
      </c>
      <c r="CI43" s="10">
        <f>CH43+CI42</f>
        <v>0</v>
      </c>
      <c r="CJ43" s="10">
        <f>CJ42</f>
        <v>0</v>
      </c>
      <c r="CK43" s="10">
        <f>CJ43+CK42</f>
        <v>0</v>
      </c>
      <c r="CL43" s="10">
        <f>CK43+CL42</f>
        <v>0</v>
      </c>
      <c r="CM43" s="10">
        <f>CL43+CM42</f>
        <v>0</v>
      </c>
      <c r="CN43" s="10">
        <f>CM43+CN42</f>
        <v>0</v>
      </c>
      <c r="CO43" s="10">
        <f>CN43+CO42</f>
        <v>0</v>
      </c>
      <c r="CP43" s="10">
        <f>CO43+CP42</f>
        <v>0</v>
      </c>
      <c r="CQ43" s="10">
        <f>CP43+CQ42</f>
        <v>0</v>
      </c>
      <c r="CR43" s="10">
        <f>CQ43+CR42</f>
        <v>0</v>
      </c>
      <c r="CS43" s="10">
        <f>CR43+CS42</f>
        <v>0</v>
      </c>
      <c r="CT43" s="10">
        <f>CS43+CT42</f>
        <v>0</v>
      </c>
      <c r="CU43" s="10">
        <f>CT43+CU42</f>
        <v>0</v>
      </c>
      <c r="CV43" s="10">
        <f>CV42</f>
        <v>0</v>
      </c>
      <c r="CW43" s="10">
        <f>CV43+CW42</f>
        <v>0</v>
      </c>
      <c r="CX43" s="10">
        <f>CW43+CX42</f>
        <v>0</v>
      </c>
      <c r="CY43" s="10">
        <f>CX43+CY42</f>
        <v>0</v>
      </c>
      <c r="CZ43" s="10">
        <f>CY43+CZ42</f>
        <v>0</v>
      </c>
      <c r="DA43" s="10">
        <f>CZ43+DA42</f>
        <v>0</v>
      </c>
      <c r="DB43" s="10">
        <f>DA43+DB42</f>
        <v>0</v>
      </c>
      <c r="DC43" s="10">
        <f>DB43+DC42</f>
        <v>0</v>
      </c>
      <c r="DD43" s="10">
        <f>DC43+DD42</f>
        <v>0</v>
      </c>
      <c r="DE43" s="10">
        <f>DD43+DE42</f>
        <v>0</v>
      </c>
      <c r="DF43" s="10">
        <f>DE43+DF42</f>
        <v>0</v>
      </c>
      <c r="DG43" s="10">
        <f>DF43+DG42</f>
        <v>0</v>
      </c>
    </row>
    <row r="44" ht="15" customHeight="1"/>
  </sheetData>
  <mergeCells count="18">
    <mergeCell ref="D7:O7"/>
    <mergeCell ref="P7:AA7"/>
    <mergeCell ref="AB7:AM7"/>
    <mergeCell ref="AN7:AY7"/>
    <mergeCell ref="CV7:DG7"/>
    <mergeCell ref="AZ7:BK7"/>
    <mergeCell ref="BL7:BW7"/>
    <mergeCell ref="BX7:CI7"/>
    <mergeCell ref="CJ7:CU7"/>
    <mergeCell ref="D27:O27"/>
    <mergeCell ref="P27:AA27"/>
    <mergeCell ref="AB27:AM27"/>
    <mergeCell ref="AN27:AY27"/>
    <mergeCell ref="CV27:DG27"/>
    <mergeCell ref="AZ27:BK27"/>
    <mergeCell ref="BL27:BW27"/>
    <mergeCell ref="BX27:CI27"/>
    <mergeCell ref="CJ27:CU27"/>
  </mergeCells>
  <pageMargins left="0.7" right="0.7" top="0.75" bottom="0.75" header="0.3" footer="0.3"/>
  <ignoredErrors>
    <ignoredError numberStoredAsText="1" sqref="B1:DH44"/>
  </ignoredErrors>
</worksheet>
</file>

<file path=docProps/app.xml><?xml version="1.0" encoding="utf-8"?>
<Properties xmlns="http://schemas.openxmlformats.org/officeDocument/2006/extended-properties" xmlns:vt="http://schemas.openxmlformats.org/officeDocument/2006/docPropsVTypes">
  <Application>SheetJS</Application>
  <AppVersion>15.0300</AppVersion>
  <Company/>
  <DocSecurity>0</DocSecurity>
  <Manager/>
  <HyperlinksChanged>false</HyperlinksChanged>
  <SharedDoc>false</SharedDoc>
  <LinksUpToDate>false</LinksUpToDate>
  <ScaleCrop>false</ScaleCrop>
  <HeadingPairs>
    <vt:vector size="2" baseType="variant">
      <vt:variant>
        <vt:lpstr>Worksheets</vt:lpstr>
      </vt:variant>
      <vt:variant>
        <vt:i4>19</vt:i4>
      </vt:variant>
    </vt:vector>
  </HeadingPairs>
  <TitlesOfParts>
    <vt:vector size="19" baseType="lpstr">
      <vt:lpstr>INFO</vt:lpstr>
      <vt:lpstr>GUIDE</vt:lpstr>
      <vt:lpstr>CONFIG</vt:lpstr>
      <vt:lpstr>Charges variables</vt:lpstr>
      <vt:lpstr>Personnel</vt:lpstr>
      <vt:lpstr>Personnel - Calculs auto</vt:lpstr>
      <vt:lpstr>Charges externes</vt:lpstr>
      <vt:lpstr>Commandes</vt:lpstr>
      <vt:lpstr>Commandes - Calculs auto</vt:lpstr>
      <vt:lpstr>Trésorerie</vt:lpstr>
      <vt:lpstr>Investissements</vt:lpstr>
      <vt:lpstr>Pilotage</vt:lpstr>
      <vt:lpstr>Synthèse</vt:lpstr>
      <vt:lpstr>Comptes de résultats</vt:lpstr>
      <vt:lpstr>Plan de financement</vt:lpstr>
      <vt:lpstr>Bilans</vt:lpstr>
      <vt:lpstr>TVA</vt:lpstr>
      <vt:lpstr>BFR</vt:lpstr>
      <vt:lpstr>Impôts et taxes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2006-09-12T15:06:44Z</dcterms:created>
  <dcterms:modified xsi:type="dcterms:W3CDTF">2021-02-24T13:09:00Z</dcterms:modified>
  <dc:title>Modèle Excel pour le suivi de la trésorerie et des marges des auto-entrepreneurs et TPE.</dc:title>
</cp:coreProperties>
</file>